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2025" windowWidth="15240" windowHeight="8190" tabRatio="654"/>
  </bookViews>
  <sheets>
    <sheet name="Tab.1" sheetId="21" r:id="rId1"/>
    <sheet name="Graf. str.1" sheetId="14" r:id="rId2"/>
    <sheet name="Tab. 2" sheetId="2" r:id="rId3"/>
    <sheet name="Tab. 3" sheetId="3" r:id="rId4"/>
    <sheet name="tab 4." sheetId="8" r:id="rId5"/>
    <sheet name="tab 5." sheetId="5" r:id="rId6"/>
    <sheet name="tab 6" sheetId="15" r:id="rId7"/>
    <sheet name="tab 7." sheetId="20" r:id="rId8"/>
    <sheet name="Metodologija" sheetId="22" r:id="rId9"/>
  </sheets>
  <definedNames>
    <definedName name="_xlnm.Print_Area" localSheetId="1">'Graf. str.1'!$A:$K</definedName>
    <definedName name="_xlnm.Print_Area" localSheetId="4">'tab 4.'!$A$1:$S$15</definedName>
    <definedName name="_xlnm.Print_Area" localSheetId="5">'tab 5.'!$A$1:$R$46</definedName>
    <definedName name="_xlnm.Print_Area" localSheetId="7">'tab 7.'!$A:$S</definedName>
    <definedName name="_xlnm.Print_Area" localSheetId="2">'Tab. 2'!$A$1:$AA$10</definedName>
    <definedName name="_xlnm.Print_Area" localSheetId="3">'Tab. 3'!$A$1:$Q$16</definedName>
    <definedName name="_xlnm.Print_Area" localSheetId="0">Tab.1!$A$1:$I$29</definedName>
  </definedNames>
  <calcPr calcId="145621"/>
</workbook>
</file>

<file path=xl/calcChain.xml><?xml version="1.0" encoding="utf-8"?>
<calcChain xmlns="http://schemas.openxmlformats.org/spreadsheetml/2006/main">
  <c r="I9" i="21" l="1"/>
  <c r="I7" i="21"/>
  <c r="I6" i="21"/>
  <c r="H6" i="21"/>
  <c r="E6" i="21"/>
  <c r="I5" i="21"/>
  <c r="H5" i="21"/>
  <c r="E5" i="21"/>
  <c r="I4" i="21"/>
  <c r="H4" i="21"/>
  <c r="E4" i="21"/>
  <c r="I3" i="21"/>
  <c r="Z18" i="20" l="1"/>
  <c r="Z19" i="20"/>
  <c r="Z20" i="20"/>
  <c r="Z21" i="20"/>
  <c r="Z22" i="20"/>
  <c r="Z23" i="20"/>
  <c r="Z17" i="20"/>
  <c r="Z24" i="20" l="1"/>
  <c r="AA17" i="20"/>
  <c r="AA24" i="20" s="1"/>
  <c r="AA23" i="20"/>
  <c r="AA22" i="20"/>
  <c r="AA21" i="20"/>
  <c r="AA20" i="20"/>
  <c r="AA19" i="20"/>
  <c r="AA18" i="20"/>
  <c r="R5" i="20"/>
  <c r="Q5" i="20"/>
  <c r="P5" i="20"/>
  <c r="O5" i="20"/>
  <c r="N5" i="20"/>
  <c r="M5" i="20"/>
  <c r="L5" i="20"/>
  <c r="J5" i="20"/>
  <c r="I5" i="20"/>
  <c r="H5" i="20"/>
  <c r="F5" i="20"/>
  <c r="D5" i="20"/>
  <c r="M15" i="14" l="1"/>
  <c r="H5" i="5" l="1"/>
  <c r="N5" i="5"/>
  <c r="H7" i="5"/>
  <c r="N7" i="5"/>
  <c r="H8" i="5"/>
  <c r="N8" i="5"/>
  <c r="H9" i="5"/>
  <c r="N9" i="5"/>
  <c r="H10" i="5"/>
  <c r="N10" i="5"/>
  <c r="H11" i="5"/>
  <c r="N11" i="5"/>
  <c r="H12" i="5"/>
  <c r="N12" i="5"/>
  <c r="H13" i="5"/>
  <c r="N13" i="5"/>
  <c r="H14" i="5"/>
  <c r="N14" i="5"/>
  <c r="H15" i="5"/>
  <c r="N15" i="5"/>
  <c r="H16" i="5"/>
  <c r="N16" i="5"/>
  <c r="H17" i="5"/>
  <c r="N17" i="5"/>
  <c r="H18" i="5"/>
  <c r="N18" i="5"/>
  <c r="H19" i="5"/>
  <c r="N19" i="5"/>
  <c r="H20" i="5"/>
  <c r="N20" i="5"/>
  <c r="H21" i="5"/>
  <c r="N21" i="5"/>
  <c r="H22" i="5"/>
  <c r="N22" i="5"/>
  <c r="H23" i="5"/>
  <c r="N23" i="5"/>
  <c r="H24" i="5"/>
  <c r="N24" i="5"/>
  <c r="H25" i="5"/>
  <c r="N25" i="5"/>
  <c r="H26" i="5"/>
  <c r="N26" i="5"/>
  <c r="H27" i="5"/>
  <c r="N27" i="5"/>
  <c r="H28" i="5"/>
  <c r="N28" i="5"/>
  <c r="H29" i="5"/>
  <c r="N29" i="5"/>
  <c r="H30" i="5"/>
  <c r="N30" i="5"/>
  <c r="H31" i="5"/>
  <c r="N31" i="5"/>
  <c r="H32" i="5"/>
  <c r="N32" i="5"/>
  <c r="H33" i="5"/>
  <c r="N33" i="5"/>
  <c r="H34" i="5"/>
  <c r="N34" i="5"/>
  <c r="H35" i="5"/>
  <c r="N35" i="5"/>
  <c r="H37" i="5"/>
  <c r="N37" i="5"/>
  <c r="H38" i="5"/>
  <c r="N38" i="5"/>
  <c r="H39" i="5"/>
  <c r="N39" i="5"/>
  <c r="H40" i="5"/>
  <c r="N40" i="5"/>
  <c r="H41" i="5"/>
  <c r="N41" i="5"/>
  <c r="H42" i="5"/>
  <c r="N42" i="5"/>
  <c r="H43" i="5"/>
  <c r="N43" i="5"/>
  <c r="G4" i="2" l="1"/>
  <c r="D6" i="5" l="1"/>
  <c r="D4" i="5" s="1"/>
  <c r="J6" i="5"/>
  <c r="J4" i="5" s="1"/>
  <c r="N44" i="5"/>
  <c r="H44" i="5"/>
  <c r="F6" i="5"/>
  <c r="H36" i="5"/>
  <c r="J8" i="2"/>
  <c r="H6" i="5" l="1"/>
  <c r="F4" i="5"/>
  <c r="H4" i="5" s="1"/>
  <c r="H8" i="15" l="1"/>
  <c r="S10" i="15" l="1"/>
  <c r="K10" i="15"/>
  <c r="S9" i="15"/>
  <c r="K9" i="15"/>
  <c r="P8" i="15"/>
  <c r="N8" i="15"/>
  <c r="F8" i="15"/>
  <c r="S7" i="15"/>
  <c r="K7" i="15"/>
  <c r="S6" i="15"/>
  <c r="K6" i="15"/>
  <c r="P5" i="15"/>
  <c r="N5" i="15"/>
  <c r="H5" i="15"/>
  <c r="F5" i="15"/>
  <c r="F4" i="15" s="1"/>
  <c r="P4" i="15" l="1"/>
  <c r="N4" i="15"/>
  <c r="K8" i="15"/>
  <c r="S5" i="15"/>
  <c r="S8" i="15"/>
  <c r="H4" i="15"/>
  <c r="K4" i="15" s="1"/>
  <c r="K5" i="15"/>
  <c r="S4" i="15" l="1"/>
  <c r="N5" i="8"/>
  <c r="L5" i="8"/>
  <c r="F5" i="8"/>
  <c r="D5" i="8"/>
  <c r="H4" i="3"/>
  <c r="N4" i="3"/>
  <c r="L4" i="3"/>
  <c r="F4" i="3"/>
  <c r="D4" i="3"/>
  <c r="O8" i="2" l="1"/>
  <c r="O4" i="2"/>
  <c r="G8" i="2"/>
  <c r="P4" i="2" l="1"/>
  <c r="R4" i="2"/>
  <c r="P8" i="2"/>
  <c r="I8" i="2"/>
  <c r="I4" i="2"/>
  <c r="J4" i="2"/>
  <c r="X6" i="2" l="1"/>
  <c r="X5" i="2"/>
  <c r="AA4" i="2"/>
  <c r="AA5" i="2"/>
  <c r="AA6" i="2"/>
  <c r="L6" i="5" l="1"/>
  <c r="N6" i="5" s="1"/>
  <c r="N36" i="5"/>
  <c r="L8" i="2"/>
  <c r="L4" i="5" l="1"/>
  <c r="P7" i="5" s="1"/>
  <c r="P18" i="5" l="1"/>
  <c r="P34" i="5"/>
  <c r="P9" i="5"/>
  <c r="P41" i="5"/>
  <c r="P40" i="5"/>
  <c r="P19" i="5"/>
  <c r="P35" i="5"/>
  <c r="P13" i="5"/>
  <c r="P12" i="5"/>
  <c r="P22" i="5"/>
  <c r="P38" i="5"/>
  <c r="P17" i="5"/>
  <c r="P8" i="5"/>
  <c r="P23" i="5"/>
  <c r="P39" i="5"/>
  <c r="P29" i="5"/>
  <c r="P16" i="5"/>
  <c r="P10" i="5"/>
  <c r="P26" i="5"/>
  <c r="P42" i="5"/>
  <c r="P21" i="5"/>
  <c r="P20" i="5"/>
  <c r="P11" i="5"/>
  <c r="P27" i="5"/>
  <c r="P43" i="5"/>
  <c r="P33" i="5"/>
  <c r="P24" i="5"/>
  <c r="P14" i="5"/>
  <c r="P30" i="5"/>
  <c r="N4" i="5"/>
  <c r="P25" i="5"/>
  <c r="P32" i="5"/>
  <c r="P15" i="5"/>
  <c r="P31" i="5"/>
  <c r="P5" i="5"/>
  <c r="P37" i="5"/>
  <c r="P28" i="5"/>
  <c r="P44" i="5"/>
  <c r="P36" i="5"/>
  <c r="P6" i="5"/>
  <c r="R8" i="2"/>
  <c r="U6" i="2"/>
  <c r="AA10" i="2"/>
  <c r="AA9" i="2"/>
  <c r="U10" i="2"/>
  <c r="U9" i="2"/>
  <c r="U5" i="2"/>
  <c r="L10" i="2"/>
  <c r="L9" i="2"/>
  <c r="L6" i="2"/>
  <c r="L5" i="2"/>
  <c r="P4" i="5" l="1"/>
  <c r="X10" i="2"/>
  <c r="U8" i="2"/>
  <c r="L4" i="2"/>
  <c r="AA8" i="2"/>
  <c r="X9" i="2"/>
  <c r="X8" i="2" s="1"/>
  <c r="U4" i="2"/>
  <c r="X4" i="2" l="1"/>
</calcChain>
</file>

<file path=xl/sharedStrings.xml><?xml version="1.0" encoding="utf-8"?>
<sst xmlns="http://schemas.openxmlformats.org/spreadsheetml/2006/main" count="283" uniqueCount="182">
  <si>
    <t>D o l a s c i</t>
  </si>
  <si>
    <t>N o ć e nj a</t>
  </si>
  <si>
    <t>UKUPNO</t>
  </si>
  <si>
    <t>struktura noćenja, %</t>
  </si>
  <si>
    <t>Lančani indeksi</t>
  </si>
  <si>
    <t>Broj objekata</t>
  </si>
  <si>
    <t>Broj jedinica za smještaj</t>
  </si>
  <si>
    <t>broj apartmana</t>
  </si>
  <si>
    <t>2)</t>
  </si>
  <si>
    <t>1)</t>
  </si>
  <si>
    <t>-</t>
  </si>
  <si>
    <t>Domaći turisti</t>
  </si>
  <si>
    <t>Inozemni turisti</t>
  </si>
  <si>
    <t>Od toga:</t>
  </si>
  <si>
    <t xml:space="preserve"> </t>
  </si>
  <si>
    <t>3)</t>
  </si>
  <si>
    <t>ukupno</t>
  </si>
  <si>
    <t>inozemni</t>
  </si>
  <si>
    <t>Domaći</t>
  </si>
  <si>
    <t>Inozemni</t>
  </si>
  <si>
    <t>Austrija</t>
  </si>
  <si>
    <t>Belgija</t>
  </si>
  <si>
    <t>Bosna i Hercegovina</t>
  </si>
  <si>
    <t>Bugarska</t>
  </si>
  <si>
    <t>Češka</t>
  </si>
  <si>
    <t>Danska</t>
  </si>
  <si>
    <t>Francuska</t>
  </si>
  <si>
    <t>Italija</t>
  </si>
  <si>
    <t>Mađarska</t>
  </si>
  <si>
    <t>Makedonija</t>
  </si>
  <si>
    <t>Nizozemska</t>
  </si>
  <si>
    <t>Norveška</t>
  </si>
  <si>
    <t>Njemačka</t>
  </si>
  <si>
    <t>Poljska</t>
  </si>
  <si>
    <t>Rumunjska</t>
  </si>
  <si>
    <t>Rusija</t>
  </si>
  <si>
    <t>Slovačka</t>
  </si>
  <si>
    <t>Slovenija</t>
  </si>
  <si>
    <t>Španjolska</t>
  </si>
  <si>
    <t>Švedska</t>
  </si>
  <si>
    <t>Švicarska</t>
  </si>
  <si>
    <t>Turska</t>
  </si>
  <si>
    <t>Ostale europske zemlje</t>
  </si>
  <si>
    <t>Australija</t>
  </si>
  <si>
    <t>Japan</t>
  </si>
  <si>
    <t>Kanada</t>
  </si>
  <si>
    <t>SAD</t>
  </si>
  <si>
    <t>Ostale izvaneuropske zemlje</t>
  </si>
  <si>
    <t>Crna Gora</t>
  </si>
  <si>
    <t>Srbija</t>
  </si>
  <si>
    <t>Ujedinjena Kraljevina</t>
  </si>
  <si>
    <t>podaci za graf</t>
  </si>
  <si>
    <t xml:space="preserve">Broj kućanstava </t>
  </si>
  <si>
    <t>Grčka</t>
  </si>
  <si>
    <t>Irska</t>
  </si>
  <si>
    <t>Portugal</t>
  </si>
  <si>
    <t>Izrael</t>
  </si>
  <si>
    <t>Kina</t>
  </si>
  <si>
    <t>Koreja, Republika</t>
  </si>
  <si>
    <t>Ukrajina</t>
  </si>
  <si>
    <t>Ø broj noćenja po dolasku</t>
  </si>
  <si>
    <t>I.</t>
  </si>
  <si>
    <t>broj 
soba</t>
  </si>
  <si>
    <t>2012.</t>
  </si>
  <si>
    <t xml:space="preserve">4) </t>
  </si>
  <si>
    <t>2013.</t>
  </si>
  <si>
    <r>
      <t>Broj postelja</t>
    </r>
    <r>
      <rPr>
        <vertAlign val="superscript"/>
        <sz val="9"/>
        <rFont val="Calibri"/>
        <family val="2"/>
        <charset val="238"/>
        <scheme val="minor"/>
      </rPr>
      <t>3)</t>
    </r>
  </si>
  <si>
    <t>2014.</t>
  </si>
  <si>
    <t>2015.</t>
  </si>
  <si>
    <t xml:space="preserve">6) </t>
  </si>
  <si>
    <t>U hotelima</t>
  </si>
  <si>
    <t>2016.</t>
  </si>
  <si>
    <t>I. 2016.</t>
  </si>
  <si>
    <t>Hoteli</t>
  </si>
  <si>
    <t>Hosteli</t>
  </si>
  <si>
    <t>5)</t>
  </si>
  <si>
    <r>
      <t>Sobe za iznajmljivanje, apartmani, studio-apartmani, kuće za odmor</t>
    </r>
    <r>
      <rPr>
        <vertAlign val="superscript"/>
        <sz val="10"/>
        <rFont val="Calibri"/>
        <family val="2"/>
        <charset val="238"/>
        <scheme val="minor"/>
      </rPr>
      <t>2)</t>
    </r>
  </si>
  <si>
    <r>
      <t>Sobe za iznajmljivanje, apartmani, studio-apartmani, kuće za odmor</t>
    </r>
    <r>
      <rPr>
        <vertAlign val="superscript"/>
        <sz val="10"/>
        <rFont val="Calibri"/>
        <family val="2"/>
        <charset val="238"/>
        <scheme val="minor"/>
      </rPr>
      <t>5)</t>
    </r>
  </si>
  <si>
    <t>Individualno</t>
  </si>
  <si>
    <t>Organizirano</t>
  </si>
  <si>
    <t>2017.</t>
  </si>
  <si>
    <t>1. DOLASCI I NOĆENJA TURISTA</t>
  </si>
  <si>
    <t>2. DOLASCI I NOĆENJA TURISTA</t>
  </si>
  <si>
    <t>5. DOLASCI I NOĆENJA TURISTA PREMA ZEMLJI PREBIVALIŠTA</t>
  </si>
  <si>
    <t>I. 2017.</t>
  </si>
  <si>
    <t>Iskorištenost postelja, 
%</t>
  </si>
  <si>
    <t>z</t>
  </si>
  <si>
    <t>Dobne skupine</t>
  </si>
  <si>
    <t>do 14 godina</t>
  </si>
  <si>
    <t>od 65 i više</t>
  </si>
  <si>
    <t>55-64</t>
  </si>
  <si>
    <t>15-24</t>
  </si>
  <si>
    <t>25-34</t>
  </si>
  <si>
    <t>35-44</t>
  </si>
  <si>
    <t xml:space="preserve">45-54 </t>
  </si>
  <si>
    <t xml:space="preserve">UKUPNO </t>
  </si>
  <si>
    <t>II.</t>
  </si>
  <si>
    <t>III.</t>
  </si>
  <si>
    <t>IV.</t>
  </si>
  <si>
    <t>V.</t>
  </si>
  <si>
    <t>VI.</t>
  </si>
  <si>
    <t>VII.</t>
  </si>
  <si>
    <t>VIII.</t>
  </si>
  <si>
    <t>IX.</t>
  </si>
  <si>
    <t>X.</t>
  </si>
  <si>
    <t>XI.</t>
  </si>
  <si>
    <t>XII.</t>
  </si>
  <si>
    <t>Siječanj 2017.</t>
  </si>
  <si>
    <r>
      <t>3. SMJEŠTAJNI KAPACITETI  PREMA VRSTI SMJEŠTAJNIH OBJEKATA U SIJEČNJU 2017.</t>
    </r>
    <r>
      <rPr>
        <vertAlign val="superscript"/>
        <sz val="11"/>
        <rFont val="Calibri"/>
        <family val="2"/>
        <charset val="238"/>
        <scheme val="minor"/>
      </rPr>
      <t>1)</t>
    </r>
  </si>
  <si>
    <r>
      <t>Hoteli i slični smještaj</t>
    </r>
    <r>
      <rPr>
        <vertAlign val="superscript"/>
        <sz val="10"/>
        <rFont val="Calibri"/>
        <family val="2"/>
        <charset val="238"/>
        <scheme val="minor"/>
      </rPr>
      <t>1)</t>
    </r>
  </si>
  <si>
    <r>
      <t>Ostali smještaj</t>
    </r>
    <r>
      <rPr>
        <vertAlign val="superscript"/>
        <sz val="10"/>
        <rFont val="Calibri"/>
        <family val="2"/>
        <charset val="238"/>
        <scheme val="minor"/>
      </rPr>
      <t>3)</t>
    </r>
  </si>
  <si>
    <t>Posljednjeg dana u mjesecu.</t>
  </si>
  <si>
    <t>Sezonska pojava.</t>
  </si>
  <si>
    <t>Stalne i pomoćne postelje.</t>
  </si>
  <si>
    <t>Hoteli, aparthoteli, integralni hoteli, hoteli baštine i hoteli posebnog standarda.</t>
  </si>
  <si>
    <t>Sobe za iznajmljivanje, apartmani, studio-apartmani, kuće za odmor u kućanstvima i seljačkim kućanstvima.</t>
  </si>
  <si>
    <t>Ukupno</t>
  </si>
  <si>
    <t>žene</t>
  </si>
  <si>
    <t>NOĆENJE</t>
  </si>
  <si>
    <t>4. DOLASCI I NOĆENJA TURISTA PREMA VRSTI SMJEŠTAJNIH OBJEKATA</t>
  </si>
  <si>
    <t>muškarci</t>
  </si>
  <si>
    <t>domaći turisti</t>
  </si>
  <si>
    <t>domaći</t>
  </si>
  <si>
    <r>
      <t>2016.</t>
    </r>
    <r>
      <rPr>
        <vertAlign val="superscript"/>
        <sz val="10"/>
        <rFont val="Calibri"/>
        <family val="2"/>
        <charset val="238"/>
        <scheme val="minor"/>
      </rPr>
      <t>1)</t>
    </r>
  </si>
  <si>
    <r>
      <t>1)</t>
    </r>
    <r>
      <rPr>
        <sz val="8"/>
        <rFont val="Calibri"/>
        <family val="2"/>
        <charset val="238"/>
        <scheme val="minor"/>
      </rPr>
      <t xml:space="preserve"> Vidjeti Metodološka objašnjenja.</t>
    </r>
  </si>
  <si>
    <t>Gostionice s pružanjem usluga smještaja, kampovi i prostor za kampiranje.</t>
  </si>
  <si>
    <t>Gostionice s pružanjem usluga smještaja, kampovi i prostori za kampiranje.</t>
  </si>
  <si>
    <t>7. DOLASCI I NOĆENJA TURISTA PREMA DOBNIM SKUPINAMA U SIJEČNJU 2017.</t>
  </si>
  <si>
    <t>inozemni turisti</t>
  </si>
  <si>
    <t>Siječanj</t>
  </si>
  <si>
    <r>
      <t>Hoteli i slični smještaj</t>
    </r>
    <r>
      <rPr>
        <vertAlign val="superscript"/>
        <sz val="10"/>
        <rFont val="Calibri"/>
        <family val="2"/>
        <charset val="238"/>
        <scheme val="minor"/>
      </rPr>
      <t>4)</t>
    </r>
  </si>
  <si>
    <r>
      <t>Ostali smještaj</t>
    </r>
    <r>
      <rPr>
        <vertAlign val="superscript"/>
        <sz val="10"/>
        <rFont val="Calibri"/>
        <family val="2"/>
        <charset val="238"/>
        <scheme val="minor"/>
      </rPr>
      <t>6)</t>
    </r>
  </si>
  <si>
    <r>
      <t>broj mjesta za kampiranje</t>
    </r>
    <r>
      <rPr>
        <vertAlign val="superscript"/>
        <sz val="9"/>
        <rFont val="Calibri"/>
        <family val="2"/>
        <charset val="238"/>
        <scheme val="minor"/>
      </rPr>
      <t>2)</t>
    </r>
  </si>
  <si>
    <r>
      <t xml:space="preserve">Indeksi
</t>
    </r>
    <r>
      <rPr>
        <u/>
        <sz val="10"/>
        <rFont val="Calibri"/>
        <family val="2"/>
        <charset val="238"/>
        <scheme val="minor"/>
      </rPr>
      <t>I. 2017.</t>
    </r>
    <r>
      <rPr>
        <sz val="10"/>
        <rFont val="Calibri"/>
        <family val="2"/>
        <charset val="238"/>
        <scheme val="minor"/>
      </rPr>
      <t xml:space="preserve">
I. 2016.</t>
    </r>
  </si>
  <si>
    <t>Struktura noćenja 
I. 2017. 
u %</t>
  </si>
  <si>
    <t>6. DOLASCI I NOĆENJA TURISTA PREMA NAČINU DOLASKA TURISTA</t>
  </si>
  <si>
    <r>
      <t>METODOLOŠKA OBJAŠNJENJA</t>
    </r>
    <r>
      <rPr>
        <b/>
        <vertAlign val="superscript"/>
        <sz val="12"/>
        <rFont val="Calibri"/>
        <family val="2"/>
        <charset val="238"/>
      </rPr>
      <t>1)</t>
    </r>
  </si>
  <si>
    <t>Izvor podataka</t>
  </si>
  <si>
    <t>Podaci o turističkom prometu (broj dolazaka i noćenja turista) i smještajnim kapacitetima u 2017. preuzeti su iz administrativnih izvora sustava eVisitor  koji je službeni središnji elektronički sustav za prijavu i odjavu turista.</t>
  </si>
  <si>
    <t>Objavom Pravilnika o načinu vođenja popisa turista te o obliku i sadržaju obrasca prijave turista turističkoj zajednici  (NN, br. 126/15.) sustav eVisitor službeno je postao središnji elektronički sustav za prijavu i odjavu turista u Republici Hrvatskoj s punom primjenom od 1. siječnja 2016.</t>
  </si>
  <si>
    <r>
      <t>Do 2016</t>
    </r>
    <r>
      <rPr>
        <sz val="10"/>
        <rFont val="Calibri"/>
        <family val="2"/>
        <charset val="238"/>
      </rPr>
      <t>. podaci o turističkom prometu prikupljali su se Mjesečnim izvještajem o dolascima i noćenjima turista     (obrazac TU-11) i administrativnog izvora sustava eVisitor koji je u nadležnosti Hrvatske turističke zajednice.</t>
    </r>
  </si>
  <si>
    <r>
      <t>NAPOMENA:</t>
    </r>
    <r>
      <rPr>
        <sz val="10"/>
        <rFont val="Calibri"/>
        <family val="2"/>
        <charset val="238"/>
      </rPr>
      <t xml:space="preserve"> Primjenom administrativnog izvora prikupljanja podataka o turističkom prometu u 2017. nisu obuhvaćeni poslovni subjekti spavaći i kušet-vagoni, te su zbog navedene promjene u obuhvatu mjesečni podaci za 2016. revidirani kako bi bili usporedivi s 2017. (isključeni su poslovni subjekti spavaći i kušet-vagoni).</t>
    </r>
  </si>
  <si>
    <t>Mjesečni podaci iz ovog Priopćenja smatraju se privremenim sve dok se ne objave konačni podaci za tekuću godinu.</t>
  </si>
  <si>
    <t xml:space="preserve">          </t>
  </si>
  <si>
    <t>Pravna osnova</t>
  </si>
  <si>
    <t>Istraživanje se provodi prema Zakonu o službenoj statistici (NN, br. 103/03., 75/09., 59/12. i 12/03. - pročišćeni tekst) i Uredbi br. 692/2011. Europskog parlamenta i Vijeća o europskoj statistici turizma.</t>
  </si>
  <si>
    <t xml:space="preserve">Obuhvat  </t>
  </si>
  <si>
    <t>Jedinice promatranja jesu svi poslovni subjekti (poduzeća/trgovačka društva, ustanove, udruge i njihovi dijelovi), obrtnici, fizičke osobe te kućanstva koja obavljaju djelatnost pružanja usluga smještaja turistima za kraći boravak.</t>
  </si>
  <si>
    <t xml:space="preserve">Razvrstavanje smještajnih objekata izvršeno je prema Pravilniku o razvrstavanju, minimalnim uvjetima i kategorizaciji ugostiteljskih objekata (NN, br. 48/02., 108/02., 132/03., 73/04., 67/06., 88/07., 58/08., 62/09., 63/13., 33/14., 92/14., 54/16. i 56/16.), a smještajni objekti su: hoteli, hoteli baštine, aparthoteli, integralni hoteli, difuzni hoteli, hoteli posebnog standarda, turistički apartmani, pansioni, kampovi, prostori za kampiranje izvan prostora kampova, sobe za iznajmljivanje, apartmani, studio-apartmani, kuće za odmor, prenoćišta, hosteli, planinarski domovi, lovački domovi, učenički ili studentski domovi (kada su u njima smješteni turisti), gostionice s pružanjem usluge smještaja i nekategorizirani objekti. </t>
  </si>
  <si>
    <t>Objekti za smještaj u kućanstvima i seljačkim kućanstvima prema Zakonu o ugostiteljskoj djelatnosti (NN, br. 85/15.) i prema Pravilniku o razvrstavanju i kategorizaciji objekata u kojima se pružaju ugostiteljske usluge u kućanstvu  (NN, br. 9/16., 54/16. i 61/16.) jesu objekti u kojima iznajmljivač vlasnik pruža usluge smještaja u sobi, apartmanu i kući za odmor, do najviše 10 soba, odnosno 20 stalnih postelja te usluge smještaja u kampu, organiziranom na zemljištu koje iznajmljuje vlasnik, s najviše 10 smještajnih jedinica, odnosno za 30 gostiju istodobno.</t>
  </si>
  <si>
    <t>Povjerljivi podaci su agregirani podaci kod kojih postoje razlozi za povjerljivost u skladu sa Zakonom o službenoj statistici (NN, br. 103/03., 75/09., 59/12. i 12/13. – pročišćeni tekst) i Uredbom EU br. 223/2009. o europskim statistikama i stoga se ne objavljuju.</t>
  </si>
  <si>
    <t>Definicije</t>
  </si>
  <si>
    <r>
      <t>Turizam</t>
    </r>
    <r>
      <rPr>
        <sz val="10"/>
        <rFont val="Calibri"/>
        <family val="2"/>
        <charset val="238"/>
      </rPr>
      <t xml:space="preserve"> su aktivnosti osoba koje putuju i borave u mjestima izvan svoje uobičajene sredine, ne dulje od jedne godine zbog odmora, posla ili drugih razloga, osim zapošljavanja kod poslovnog subjekta sa sjedištem u mjestu posjeta.</t>
    </r>
  </si>
  <si>
    <r>
      <t>eVisitor</t>
    </r>
    <r>
      <rPr>
        <sz val="10"/>
        <rFont val="Calibri"/>
        <family val="2"/>
        <charset val="238"/>
      </rPr>
      <t xml:space="preserve"> je središnji elektronički sustav za prijavu i odjavu turista koji funkcionalno povezuje sve turističke zajednice u Republici Hrvatskoj, a dostupan je putem interneta bez potrebe za posebnim instaliranjem na računalo. Popis turista u sustav eVisitor vodi se posebno za svaku pojedinu pravnu i fizičku  osobu koja pruža uslugu noćenja u smještajnom objektu u kojem se obavlja ugostiteljska  djelatnost. Prijava i odjava turista koji se upisuju u sustav eVisitor autentificira se na temelju sigurnog pristupa sustavu eVisitor autentifikacijskim protokolom koji sadržava cjelokupan proces i uvjete za sigurno i ispravno obavljanje elektroničke prijave i odjave turista. Uspostavljanje i održavanje sustava eVisitor u nadležnosti je Hrvatske turističke zajednice.</t>
    </r>
  </si>
  <si>
    <r>
      <t>Turist</t>
    </r>
    <r>
      <rPr>
        <sz val="10"/>
        <rFont val="Calibri"/>
        <family val="2"/>
        <charset val="238"/>
      </rPr>
      <t xml:space="preserve"> je svaka osoba koja u mjestu izvan svog prebivališta provede najmanje jednu noć u ugostiteljskom ili drugom objektu za smještaj turista radi odmora ili rekreacije, zdravlja, studija, sporta, religije, obitelji, poslova, javnih misija ili skupova.</t>
    </r>
  </si>
  <si>
    <r>
      <t>Domaći turist</t>
    </r>
    <r>
      <rPr>
        <sz val="10"/>
        <rFont val="Calibri"/>
        <family val="2"/>
        <charset val="238"/>
      </rPr>
      <t xml:space="preserve"> je svaka osoba s prebivalištem u Republici Hrvatskoj koja u nekom drugom mjestu Republike Hrvatske izvan mjesta svog prebivališta provede najmanje jednu noć u ugostiteljskom ili drugom objektu za smještaj turista.</t>
    </r>
  </si>
  <si>
    <r>
      <t>Inozemni turist</t>
    </r>
    <r>
      <rPr>
        <sz val="10"/>
        <rFont val="Calibri"/>
        <family val="2"/>
        <charset val="238"/>
      </rPr>
      <t xml:space="preserve"> je svaka osoba s prebivalištem izvan Republike Hrvatske koja privremeno boravi u Republici Hrvatskoj i provede najmanje jednu noć u ugostiteljskom ili drugom objektu za smještaj turista.</t>
    </r>
  </si>
  <si>
    <r>
      <t>Prebivalište</t>
    </r>
    <r>
      <rPr>
        <sz val="10"/>
        <rFont val="Calibri"/>
        <family val="2"/>
        <charset val="238"/>
      </rPr>
      <t xml:space="preserve"> je mjesto u kojem se osoba nastanila s namjerom da u njemu stalno živi.</t>
    </r>
  </si>
  <si>
    <r>
      <t>Dolasci turista</t>
    </r>
    <r>
      <rPr>
        <sz val="10"/>
        <rFont val="Calibri"/>
        <family val="2"/>
        <charset val="238"/>
      </rPr>
      <t xml:space="preserve"> su broj osoba (turista) koje su ostvarile noćenje u objektu koji pruža uslugu smještaja. U slučaju da turist promjeni objekt u kojem boravi dolazi do njegovog ponovnog registriranja i time do dvostrukosti u podacima zbog toga statistika evidentira broj dolazaka turista, a ne broj turista.</t>
    </r>
  </si>
  <si>
    <r>
      <t>Noćenja turista</t>
    </r>
    <r>
      <rPr>
        <sz val="10"/>
        <rFont val="Calibri"/>
        <family val="2"/>
        <charset val="238"/>
      </rPr>
      <t xml:space="preserve"> su svaka registrirana noć osobe (turista) u objektu koji pruža uslugu smještaja.</t>
    </r>
  </si>
  <si>
    <r>
      <t xml:space="preserve">Dobna skupina turista </t>
    </r>
    <r>
      <rPr>
        <sz val="10"/>
        <rFont val="Calibri"/>
        <family val="2"/>
        <charset val="238"/>
      </rPr>
      <t>iskazuje se prema navršenim godinama života u trenutku boravka u turističkom smještajnom objektu.</t>
    </r>
  </si>
  <si>
    <r>
      <t xml:space="preserve">Smještajni kapaciteti </t>
    </r>
    <r>
      <rPr>
        <sz val="10"/>
        <rFont val="Calibri"/>
        <family val="2"/>
        <charset val="238"/>
      </rPr>
      <t>prikazuju se kao broj soba, apartmana, mjesta za kampiranje i broj ukupnih postelja. Primjenom Uredbe br. 692/2011. Europskog parlamenta i Vijeća o europskoj statistici turizma, kapacitet smještajnih objekata iskazuje se iz mjeseca u godini kada je bio najveći.</t>
    </r>
  </si>
  <si>
    <r>
      <t>Stalne postelje</t>
    </r>
    <r>
      <rPr>
        <sz val="10"/>
        <rFont val="Calibri"/>
        <family val="2"/>
        <charset val="238"/>
      </rPr>
      <t xml:space="preserve"> su postelje koje su redovito raspoložive za iznajmljivanje gostima.</t>
    </r>
  </si>
  <si>
    <r>
      <t>Iskorištenost postelja</t>
    </r>
    <r>
      <rPr>
        <sz val="10"/>
        <rFont val="Calibri"/>
        <family val="2"/>
        <charset val="238"/>
      </rPr>
      <t xml:space="preserve"> dobiva se dijeljenjem ukupnog broja ostvarenih noćenja u promatranom razdoblju s brojem postelja i brojem dana u kojem su postelje bile raspoložive tijekom promatranog razdoblja. Podaci su izraženi u postotku.</t>
    </r>
  </si>
  <si>
    <t xml:space="preserve">      </t>
  </si>
  <si>
    <r>
      <t xml:space="preserve">1) </t>
    </r>
    <r>
      <rPr>
        <sz val="9"/>
        <rFont val="Calibri"/>
        <family val="2"/>
        <charset val="238"/>
      </rPr>
      <t>Izvor: Državni zavod za statistiku; Priopćenje, Turizam, br. 4.3.1.</t>
    </r>
  </si>
  <si>
    <t>Kratice</t>
  </si>
  <si>
    <t>NKD 2007.     Nacionalna klasifikacija djelatnosti 2007.</t>
  </si>
  <si>
    <t>NN                  Narodne novine</t>
  </si>
  <si>
    <t>z                      podatak zbog povjerljivosti nije objavljen</t>
  </si>
  <si>
    <t xml:space="preserve">       Znakovi</t>
  </si>
  <si>
    <t xml:space="preserve">       Ø      prosjek</t>
  </si>
  <si>
    <r>
      <t>-</t>
    </r>
    <r>
      <rPr>
        <sz val="7"/>
        <rFont val="Times New Roman"/>
        <family val="1"/>
        <charset val="238"/>
      </rPr>
      <t xml:space="preserve">          </t>
    </r>
    <r>
      <rPr>
        <sz val="10"/>
        <rFont val="Calibri"/>
        <family val="2"/>
        <charset val="238"/>
      </rPr>
      <t>nema pojave</t>
    </r>
  </si>
  <si>
    <t>%     postotak</t>
  </si>
  <si>
    <t>Priredio i objavio Gradski ured za strategijsko planiranje i razvoj Grada</t>
  </si>
  <si>
    <t>Odjel za statistiku</t>
  </si>
  <si>
    <t>telefon: 01/610-1950, faks: 01/616-6098</t>
  </si>
  <si>
    <t>http://www.zagreb.hr/</t>
  </si>
  <si>
    <t>e-mail: statistika@zagreb.hr</t>
  </si>
  <si>
    <t>Sv. Ćirila i Metoda 5, Zagreb</t>
  </si>
  <si>
    <t xml:space="preserve">                                                                                                       </t>
  </si>
  <si>
    <t>MOLIMO KORISNIKE PRIOPĆENJA DA PRILIKOM KORIŠTENJA PODATAKA OBVEZNO NAVEDU IZVOR.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</si>
</sst>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38" x14ac:knownFonts="1">
    <font>
      <sz val="10"/>
      <name val="Times New Roman"/>
      <charset val="238"/>
    </font>
    <font>
      <sz val="11"/>
      <color theme="1"/>
      <name val="Calibri"/>
      <family val="2"/>
      <charset val="238"/>
      <scheme val="minor"/>
    </font>
    <font>
      <sz val="8"/>
      <name val="Times New Roman"/>
      <family val="1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indexed="10"/>
      <name val="Calibri"/>
      <family val="2"/>
      <charset val="238"/>
      <scheme val="minor"/>
    </font>
    <font>
      <vertAlign val="superscript"/>
      <sz val="8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vertAlign val="superscript"/>
      <sz val="9"/>
      <name val="Calibri"/>
      <family val="2"/>
      <charset val="238"/>
      <scheme val="minor"/>
    </font>
    <font>
      <u/>
      <sz val="10"/>
      <name val="Calibri"/>
      <family val="2"/>
      <charset val="238"/>
      <scheme val="minor"/>
    </font>
    <font>
      <vertAlign val="superscript"/>
      <sz val="1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0"/>
      <color indexed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</font>
    <font>
      <b/>
      <sz val="10"/>
      <color rgb="FFFF0000"/>
      <name val="Times New Roman"/>
      <family val="1"/>
      <charset val="238"/>
    </font>
    <font>
      <i/>
      <sz val="10"/>
      <color rgb="FFFF0000"/>
      <name val="Calibri"/>
      <family val="2"/>
      <charset val="238"/>
      <scheme val="minor"/>
    </font>
    <font>
      <vertAlign val="superscript"/>
      <sz val="8"/>
      <color rgb="FFFF0000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vertAlign val="superscript"/>
      <sz val="11"/>
      <name val="Calibri"/>
      <family val="2"/>
      <charset val="238"/>
      <scheme val="minor"/>
    </font>
    <font>
      <b/>
      <sz val="12"/>
      <name val="Calibri"/>
      <family val="2"/>
      <charset val="238"/>
    </font>
    <font>
      <b/>
      <vertAlign val="superscript"/>
      <sz val="12"/>
      <name val="Calibri"/>
      <family val="2"/>
      <charset val="238"/>
    </font>
    <font>
      <sz val="10"/>
      <name val="Calibri"/>
      <family val="2"/>
      <charset val="238"/>
    </font>
    <font>
      <b/>
      <sz val="10"/>
      <name val="Calibri"/>
      <family val="2"/>
      <charset val="238"/>
    </font>
    <font>
      <i/>
      <sz val="10"/>
      <name val="Calibri"/>
      <family val="2"/>
      <charset val="238"/>
    </font>
    <font>
      <sz val="5"/>
      <name val="Calibri"/>
      <family val="2"/>
      <charset val="238"/>
    </font>
    <font>
      <sz val="3"/>
      <name val="Calibri"/>
      <family val="2"/>
      <charset val="238"/>
    </font>
    <font>
      <vertAlign val="superscript"/>
      <sz val="9"/>
      <name val="Calibri"/>
      <family val="2"/>
      <charset val="238"/>
    </font>
    <font>
      <sz val="9"/>
      <name val="Calibri"/>
      <family val="2"/>
      <charset val="238"/>
    </font>
    <font>
      <i/>
      <sz val="9"/>
      <name val="Calibri"/>
      <family val="2"/>
      <charset val="238"/>
    </font>
    <font>
      <sz val="11"/>
      <name val="Calibri"/>
      <family val="2"/>
      <charset val="238"/>
    </font>
    <font>
      <sz val="7"/>
      <name val="Times New Roman"/>
      <family val="1"/>
      <charset val="238"/>
    </font>
    <font>
      <u/>
      <sz val="10"/>
      <color theme="1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3"/>
      </top>
      <bottom/>
      <diagonal/>
    </border>
    <border>
      <left style="thin">
        <color indexed="63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3"/>
      </left>
      <right/>
      <top style="medium">
        <color indexed="63"/>
      </top>
      <bottom style="thin">
        <color indexed="64"/>
      </bottom>
      <diagonal/>
    </border>
    <border>
      <left/>
      <right/>
      <top style="medium">
        <color indexed="63"/>
      </top>
      <bottom style="thin">
        <color indexed="64"/>
      </bottom>
      <diagonal/>
    </border>
    <border>
      <left/>
      <right style="thin">
        <color indexed="63"/>
      </right>
      <top style="medium">
        <color indexed="63"/>
      </top>
      <bottom style="thin">
        <color indexed="64"/>
      </bottom>
      <diagonal/>
    </border>
    <border>
      <left/>
      <right style="thin">
        <color indexed="63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/>
      <top style="thin">
        <color indexed="64"/>
      </top>
      <bottom style="thin">
        <color indexed="64"/>
      </bottom>
      <diagonal/>
    </border>
    <border>
      <left style="thin">
        <color indexed="63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3"/>
      </top>
      <bottom style="thin">
        <color indexed="63"/>
      </bottom>
      <diagonal/>
    </border>
    <border>
      <left/>
      <right/>
      <top style="medium">
        <color indexed="63"/>
      </top>
      <bottom style="thin">
        <color indexed="63"/>
      </bottom>
      <diagonal/>
    </border>
    <border>
      <left style="thin">
        <color indexed="63"/>
      </left>
      <right/>
      <top style="medium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3"/>
      </top>
      <bottom style="thin">
        <color indexed="64"/>
      </bottom>
      <diagonal/>
    </border>
    <border>
      <left/>
      <right/>
      <top style="thin">
        <color indexed="63"/>
      </top>
      <bottom style="thin">
        <color indexed="64"/>
      </bottom>
      <diagonal/>
    </border>
    <border>
      <left/>
      <right style="thin">
        <color indexed="63"/>
      </right>
      <top style="thin">
        <color indexed="63"/>
      </top>
      <bottom style="thin">
        <color indexed="64"/>
      </bottom>
      <diagonal/>
    </border>
    <border>
      <left/>
      <right style="thin">
        <color indexed="63"/>
      </right>
      <top style="medium">
        <color indexed="63"/>
      </top>
      <bottom style="thin">
        <color indexed="63"/>
      </bottom>
      <diagonal/>
    </border>
    <border>
      <left style="thin">
        <color indexed="63"/>
      </left>
      <right/>
      <top style="thin">
        <color indexed="63"/>
      </top>
      <bottom style="thin">
        <color indexed="64"/>
      </bottom>
      <diagonal/>
    </border>
    <border>
      <left/>
      <right style="thin">
        <color indexed="64"/>
      </right>
      <top style="thin">
        <color indexed="63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</borders>
  <cellStyleXfs count="3">
    <xf numFmtId="0" fontId="0" fillId="0" borderId="0"/>
    <xf numFmtId="0" fontId="1" fillId="0" borderId="0"/>
    <xf numFmtId="0" fontId="37" fillId="0" borderId="0" applyNumberFormat="0" applyFill="0" applyBorder="0" applyAlignment="0" applyProtection="0"/>
  </cellStyleXfs>
  <cellXfs count="288">
    <xf numFmtId="0" fontId="0" fillId="0" borderId="0" xfId="0"/>
    <xf numFmtId="3" fontId="3" fillId="0" borderId="0" xfId="0" applyNumberFormat="1" applyFont="1" applyBorder="1" applyAlignment="1">
      <alignment horizontal="center"/>
    </xf>
    <xf numFmtId="0" fontId="3" fillId="0" borderId="0" xfId="0" applyFont="1" applyBorder="1"/>
    <xf numFmtId="0" fontId="3" fillId="0" borderId="1" xfId="0" applyFont="1" applyBorder="1"/>
    <xf numFmtId="3" fontId="3" fillId="0" borderId="0" xfId="0" applyNumberFormat="1" applyFont="1" applyBorder="1" applyAlignment="1">
      <alignment horizontal="right"/>
    </xf>
    <xf numFmtId="0" fontId="3" fillId="0" borderId="0" xfId="0" applyFont="1"/>
    <xf numFmtId="0" fontId="3" fillId="0" borderId="7" xfId="0" applyFont="1" applyBorder="1" applyAlignment="1">
      <alignment horizontal="center" vertical="center" wrapText="1"/>
    </xf>
    <xf numFmtId="164" fontId="3" fillId="0" borderId="0" xfId="0" applyNumberFormat="1" applyFont="1" applyAlignment="1">
      <alignment horizontal="center"/>
    </xf>
    <xf numFmtId="164" fontId="3" fillId="0" borderId="0" xfId="0" applyNumberFormat="1" applyFont="1"/>
    <xf numFmtId="0" fontId="3" fillId="0" borderId="0" xfId="0" applyFont="1" applyFill="1" applyBorder="1" applyAlignment="1">
      <alignment horizontal="right"/>
    </xf>
    <xf numFmtId="0" fontId="4" fillId="0" borderId="0" xfId="0" applyFont="1"/>
    <xf numFmtId="164" fontId="4" fillId="0" borderId="2" xfId="0" applyNumberFormat="1" applyFont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164" fontId="3" fillId="0" borderId="2" xfId="0" applyNumberFormat="1" applyFont="1" applyBorder="1" applyAlignment="1">
      <alignment horizontal="center"/>
    </xf>
    <xf numFmtId="0" fontId="5" fillId="0" borderId="0" xfId="0" quotePrefix="1" applyFont="1"/>
    <xf numFmtId="0" fontId="6" fillId="0" borderId="0" xfId="0" applyFont="1" applyFill="1" applyBorder="1" applyAlignment="1"/>
    <xf numFmtId="3" fontId="3" fillId="0" borderId="0" xfId="0" applyNumberFormat="1" applyFont="1" applyFill="1" applyBorder="1" applyAlignment="1">
      <alignment horizontal="center"/>
    </xf>
    <xf numFmtId="0" fontId="8" fillId="0" borderId="0" xfId="0" applyFont="1" applyFill="1" applyBorder="1" applyAlignment="1"/>
    <xf numFmtId="3" fontId="3" fillId="0" borderId="0" xfId="0" applyNumberFormat="1" applyFont="1"/>
    <xf numFmtId="164" fontId="3" fillId="0" borderId="0" xfId="0" applyNumberFormat="1" applyFont="1" applyBorder="1"/>
    <xf numFmtId="164" fontId="3" fillId="0" borderId="0" xfId="0" applyNumberFormat="1" applyFont="1" applyBorder="1" applyAlignment="1">
      <alignment horizontal="center"/>
    </xf>
    <xf numFmtId="0" fontId="3" fillId="0" borderId="3" xfId="0" applyFont="1" applyBorder="1"/>
    <xf numFmtId="0" fontId="3" fillId="0" borderId="6" xfId="0" applyFont="1" applyBorder="1"/>
    <xf numFmtId="0" fontId="3" fillId="0" borderId="9" xfId="0" applyFont="1" applyBorder="1"/>
    <xf numFmtId="0" fontId="4" fillId="0" borderId="1" xfId="0" applyFont="1" applyBorder="1"/>
    <xf numFmtId="164" fontId="4" fillId="0" borderId="0" xfId="0" applyNumberFormat="1" applyFont="1" applyAlignment="1">
      <alignment horizontal="center"/>
    </xf>
    <xf numFmtId="3" fontId="3" fillId="0" borderId="0" xfId="0" applyNumberFormat="1" applyFont="1" applyBorder="1"/>
    <xf numFmtId="164" fontId="3" fillId="0" borderId="0" xfId="0" applyNumberFormat="1" applyFont="1" applyBorder="1" applyAlignment="1">
      <alignment horizontal="right"/>
    </xf>
    <xf numFmtId="0" fontId="3" fillId="0" borderId="1" xfId="0" quotePrefix="1" applyFont="1" applyBorder="1"/>
    <xf numFmtId="0" fontId="3" fillId="0" borderId="1" xfId="0" applyFont="1" applyBorder="1" applyAlignment="1">
      <alignment horizontal="left"/>
    </xf>
    <xf numFmtId="0" fontId="3" fillId="0" borderId="0" xfId="0" applyFont="1" applyAlignment="1"/>
    <xf numFmtId="0" fontId="3" fillId="0" borderId="1" xfId="0" applyFont="1" applyBorder="1" applyAlignment="1"/>
    <xf numFmtId="0" fontId="5" fillId="0" borderId="0" xfId="0" applyFont="1"/>
    <xf numFmtId="0" fontId="4" fillId="0" borderId="11" xfId="0" applyFont="1" applyBorder="1"/>
    <xf numFmtId="3" fontId="4" fillId="0" borderId="0" xfId="0" applyNumberFormat="1" applyFont="1" applyBorder="1" applyAlignment="1">
      <alignment horizontal="right"/>
    </xf>
    <xf numFmtId="164" fontId="5" fillId="0" borderId="0" xfId="0" applyNumberFormat="1" applyFont="1" applyAlignment="1">
      <alignment horizontal="right"/>
    </xf>
    <xf numFmtId="3" fontId="3" fillId="0" borderId="0" xfId="0" quotePrefix="1" applyNumberFormat="1" applyFont="1" applyBorder="1" applyAlignment="1">
      <alignment horizontal="right"/>
    </xf>
    <xf numFmtId="3" fontId="3" fillId="0" borderId="1" xfId="0" applyNumberFormat="1" applyFont="1" applyBorder="1" applyAlignment="1">
      <alignment horizontal="right"/>
    </xf>
    <xf numFmtId="3" fontId="5" fillId="0" borderId="0" xfId="0" applyNumberFormat="1" applyFont="1" applyAlignment="1">
      <alignment horizontal="right"/>
    </xf>
    <xf numFmtId="3" fontId="3" fillId="0" borderId="0" xfId="0" applyNumberFormat="1" applyFont="1" applyFill="1" applyBorder="1" applyAlignment="1">
      <alignment horizontal="right"/>
    </xf>
    <xf numFmtId="0" fontId="3" fillId="0" borderId="0" xfId="0" quotePrefix="1" applyFont="1"/>
    <xf numFmtId="0" fontId="7" fillId="0" borderId="0" xfId="0" applyFont="1" applyFill="1" applyBorder="1"/>
    <xf numFmtId="0" fontId="7" fillId="0" borderId="0" xfId="0" applyFont="1" applyBorder="1"/>
    <xf numFmtId="49" fontId="3" fillId="0" borderId="0" xfId="0" applyNumberFormat="1" applyFont="1" applyBorder="1"/>
    <xf numFmtId="0" fontId="3" fillId="0" borderId="4" xfId="0" applyFont="1" applyBorder="1"/>
    <xf numFmtId="3" fontId="14" fillId="0" borderId="0" xfId="0" applyNumberFormat="1" applyFont="1" applyFill="1" applyBorder="1" applyAlignment="1" applyProtection="1">
      <alignment horizontal="right"/>
    </xf>
    <xf numFmtId="3" fontId="15" fillId="0" borderId="0" xfId="0" applyNumberFormat="1" applyFont="1" applyFill="1" applyBorder="1" applyAlignment="1" applyProtection="1">
      <alignment horizontal="right"/>
    </xf>
    <xf numFmtId="3" fontId="3" fillId="0" borderId="1" xfId="0" applyNumberFormat="1" applyFont="1" applyBorder="1"/>
    <xf numFmtId="3" fontId="3" fillId="0" borderId="0" xfId="0" applyNumberFormat="1" applyFont="1" applyAlignment="1"/>
    <xf numFmtId="0" fontId="12" fillId="0" borderId="0" xfId="0" applyFont="1"/>
    <xf numFmtId="0" fontId="4" fillId="0" borderId="0" xfId="0" applyFont="1" applyAlignment="1"/>
    <xf numFmtId="0" fontId="3" fillId="0" borderId="5" xfId="0" applyFont="1" applyBorder="1" applyAlignment="1"/>
    <xf numFmtId="3" fontId="4" fillId="0" borderId="0" xfId="0" applyNumberFormat="1" applyFont="1" applyBorder="1" applyAlignment="1"/>
    <xf numFmtId="3" fontId="4" fillId="0" borderId="2" xfId="0" applyNumberFormat="1" applyFont="1" applyBorder="1" applyAlignment="1"/>
    <xf numFmtId="3" fontId="13" fillId="0" borderId="0" xfId="0" applyNumberFormat="1" applyFont="1" applyBorder="1" applyAlignment="1"/>
    <xf numFmtId="3" fontId="3" fillId="0" borderId="0" xfId="0" applyNumberFormat="1" applyFont="1" applyBorder="1" applyAlignment="1"/>
    <xf numFmtId="165" fontId="15" fillId="0" borderId="0" xfId="0" applyNumberFormat="1" applyFont="1" applyFill="1" applyBorder="1" applyAlignment="1" applyProtection="1">
      <alignment horizontal="right"/>
    </xf>
    <xf numFmtId="3" fontId="3" fillId="0" borderId="2" xfId="0" applyNumberFormat="1" applyFont="1" applyBorder="1" applyAlignment="1"/>
    <xf numFmtId="165" fontId="3" fillId="0" borderId="0" xfId="0" applyNumberFormat="1" applyFont="1" applyBorder="1" applyAlignment="1"/>
    <xf numFmtId="0" fontId="3" fillId="0" borderId="0" xfId="0" applyFont="1" applyBorder="1" applyAlignment="1"/>
    <xf numFmtId="0" fontId="6" fillId="0" borderId="0" xfId="0" applyFont="1" applyAlignment="1">
      <alignment vertical="top"/>
    </xf>
    <xf numFmtId="0" fontId="5" fillId="0" borderId="0" xfId="0" applyFont="1" applyAlignment="1">
      <alignment horizontal="right"/>
    </xf>
    <xf numFmtId="0" fontId="7" fillId="0" borderId="0" xfId="0" applyFont="1" applyAlignment="1">
      <alignment wrapText="1"/>
    </xf>
    <xf numFmtId="0" fontId="3" fillId="0" borderId="7" xfId="0" applyFont="1" applyBorder="1" applyAlignment="1">
      <alignment horizontal="center"/>
    </xf>
    <xf numFmtId="0" fontId="3" fillId="0" borderId="1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0" fontId="16" fillId="0" borderId="0" xfId="0" applyFont="1"/>
    <xf numFmtId="0" fontId="7" fillId="0" borderId="0" xfId="0" applyFont="1" applyFill="1" applyBorder="1" applyAlignment="1"/>
    <xf numFmtId="164" fontId="3" fillId="0" borderId="0" xfId="0" applyNumberFormat="1" applyFont="1" applyFill="1" applyBorder="1" applyAlignme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3" fontId="4" fillId="0" borderId="0" xfId="0" applyNumberFormat="1" applyFont="1"/>
    <xf numFmtId="0" fontId="5" fillId="0" borderId="0" xfId="0" quotePrefix="1" applyFont="1" applyAlignment="1">
      <alignment textRotation="91"/>
    </xf>
    <xf numFmtId="0" fontId="12" fillId="0" borderId="0" xfId="0" quotePrefix="1" applyFont="1" applyAlignment="1">
      <alignment horizontal="left" textRotation="91"/>
    </xf>
    <xf numFmtId="3" fontId="15" fillId="0" borderId="0" xfId="0" applyNumberFormat="1" applyFont="1" applyFill="1" applyBorder="1" applyAlignment="1" applyProtection="1">
      <alignment horizontal="center"/>
    </xf>
    <xf numFmtId="0" fontId="18" fillId="0" borderId="0" xfId="0" applyFont="1"/>
    <xf numFmtId="0" fontId="3" fillId="0" borderId="0" xfId="0" applyFont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164" fontId="4" fillId="0" borderId="0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3" fontId="3" fillId="0" borderId="0" xfId="0" applyNumberFormat="1" applyFont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3" fillId="0" borderId="0" xfId="0" applyFont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3" fillId="0" borderId="0" xfId="0" quotePrefix="1" applyFont="1" applyAlignment="1"/>
    <xf numFmtId="164" fontId="3" fillId="0" borderId="0" xfId="0" applyNumberFormat="1" applyFont="1" applyFill="1" applyBorder="1" applyAlignment="1">
      <alignment horizontal="center"/>
    </xf>
    <xf numFmtId="3" fontId="3" fillId="0" borderId="2" xfId="0" applyNumberFormat="1" applyFont="1" applyBorder="1"/>
    <xf numFmtId="0" fontId="13" fillId="0" borderId="0" xfId="0" applyFont="1" applyBorder="1"/>
    <xf numFmtId="3" fontId="3" fillId="0" borderId="2" xfId="0" applyNumberFormat="1" applyFont="1" applyBorder="1" applyAlignment="1">
      <alignment horizontal="right"/>
    </xf>
    <xf numFmtId="0" fontId="3" fillId="0" borderId="28" xfId="0" applyFont="1" applyBorder="1"/>
    <xf numFmtId="3" fontId="4" fillId="0" borderId="0" xfId="0" applyNumberFormat="1" applyFont="1" applyAlignment="1">
      <alignment horizontal="center"/>
    </xf>
    <xf numFmtId="0" fontId="19" fillId="0" borderId="0" xfId="0" applyFont="1" applyBorder="1"/>
    <xf numFmtId="0" fontId="21" fillId="0" borderId="0" xfId="0" applyFont="1" applyFill="1" applyBorder="1" applyAlignment="1"/>
    <xf numFmtId="164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horizontal="right"/>
    </xf>
    <xf numFmtId="164" fontId="4" fillId="0" borderId="0" xfId="0" applyNumberFormat="1" applyFont="1" applyBorder="1" applyAlignment="1">
      <alignment horizontal="right"/>
    </xf>
    <xf numFmtId="164" fontId="4" fillId="0" borderId="0" xfId="0" applyNumberFormat="1" applyFont="1" applyAlignment="1">
      <alignment horizontal="right"/>
    </xf>
    <xf numFmtId="0" fontId="3" fillId="0" borderId="0" xfId="0" applyFont="1" applyFill="1" applyBorder="1" applyAlignment="1">
      <alignment horizontal="left"/>
    </xf>
    <xf numFmtId="0" fontId="3" fillId="0" borderId="0" xfId="0" applyFont="1" applyAlignment="1">
      <alignment horizontal="center"/>
    </xf>
    <xf numFmtId="3" fontId="3" fillId="0" borderId="0" xfId="0" applyNumberFormat="1" applyFont="1" applyFill="1" applyBorder="1"/>
    <xf numFmtId="3" fontId="3" fillId="0" borderId="0" xfId="0" applyNumberFormat="1" applyFont="1" applyFill="1"/>
    <xf numFmtId="3" fontId="3" fillId="0" borderId="2" xfId="0" applyNumberFormat="1" applyFont="1" applyFill="1" applyBorder="1" applyAlignment="1">
      <alignment horizontal="right"/>
    </xf>
    <xf numFmtId="3" fontId="5" fillId="0" borderId="0" xfId="0" quotePrefix="1" applyNumberFormat="1" applyFont="1" applyAlignment="1">
      <alignment textRotation="91"/>
    </xf>
    <xf numFmtId="3" fontId="22" fillId="0" borderId="0" xfId="0" applyNumberFormat="1" applyFont="1" applyAlignment="1">
      <alignment horizontal="center"/>
    </xf>
    <xf numFmtId="165" fontId="3" fillId="0" borderId="0" xfId="0" applyNumberFormat="1" applyFont="1"/>
    <xf numFmtId="0" fontId="4" fillId="0" borderId="0" xfId="0" applyFont="1" applyBorder="1" applyAlignment="1">
      <alignment horizontal="right"/>
    </xf>
    <xf numFmtId="0" fontId="4" fillId="0" borderId="1" xfId="0" applyFont="1" applyBorder="1" applyAlignment="1">
      <alignment horizontal="right"/>
    </xf>
    <xf numFmtId="0" fontId="4" fillId="0" borderId="0" xfId="0" applyFont="1" applyAlignment="1">
      <alignment horizontal="right"/>
    </xf>
    <xf numFmtId="0" fontId="3" fillId="0" borderId="0" xfId="0" applyFont="1" applyBorder="1" applyAlignment="1">
      <alignment horizontal="right"/>
    </xf>
    <xf numFmtId="0" fontId="3" fillId="0" borderId="1" xfId="0" applyFont="1" applyBorder="1" applyAlignment="1">
      <alignment horizontal="right"/>
    </xf>
    <xf numFmtId="3" fontId="15" fillId="0" borderId="0" xfId="0" applyNumberFormat="1" applyFont="1" applyFill="1" applyBorder="1" applyAlignment="1" applyProtection="1">
      <alignment horizontal="right" vertical="center"/>
    </xf>
    <xf numFmtId="3" fontId="3" fillId="0" borderId="2" xfId="0" applyNumberFormat="1" applyFont="1" applyBorder="1" applyAlignment="1">
      <alignment horizontal="right" vertical="center"/>
    </xf>
    <xf numFmtId="3" fontId="3" fillId="0" borderId="0" xfId="0" applyNumberFormat="1" applyFont="1" applyBorder="1" applyAlignment="1">
      <alignment horizontal="right" vertical="center"/>
    </xf>
    <xf numFmtId="3" fontId="15" fillId="0" borderId="2" xfId="0" applyNumberFormat="1" applyFont="1" applyFill="1" applyBorder="1" applyAlignment="1" applyProtection="1">
      <alignment horizontal="right" vertical="center"/>
    </xf>
    <xf numFmtId="0" fontId="7" fillId="0" borderId="0" xfId="0" applyFont="1" applyFill="1" applyBorder="1" applyAlignment="1">
      <alignment horizontal="left" wrapText="1"/>
    </xf>
    <xf numFmtId="0" fontId="20" fillId="0" borderId="0" xfId="0" applyFont="1" applyFill="1" applyBorder="1" applyAlignment="1">
      <alignment horizontal="center"/>
    </xf>
    <xf numFmtId="0" fontId="3" fillId="0" borderId="2" xfId="0" applyFont="1" applyBorder="1" applyAlignment="1">
      <alignment horizontal="right"/>
    </xf>
    <xf numFmtId="0" fontId="3" fillId="0" borderId="1" xfId="0" quotePrefix="1" applyFont="1" applyBorder="1" applyAlignment="1">
      <alignment horizontal="right"/>
    </xf>
    <xf numFmtId="3" fontId="3" fillId="0" borderId="1" xfId="0" quotePrefix="1" applyNumberFormat="1" applyFont="1" applyBorder="1" applyAlignment="1">
      <alignment horizontal="right"/>
    </xf>
    <xf numFmtId="0" fontId="3" fillId="0" borderId="0" xfId="0" quotePrefix="1" applyFont="1" applyBorder="1" applyAlignment="1">
      <alignment horizontal="right"/>
    </xf>
    <xf numFmtId="3" fontId="4" fillId="0" borderId="11" xfId="0" applyNumberFormat="1" applyFont="1" applyBorder="1" applyAlignment="1">
      <alignment horizontal="right"/>
    </xf>
    <xf numFmtId="0" fontId="3" fillId="0" borderId="30" xfId="0" applyFont="1" applyBorder="1"/>
    <xf numFmtId="3" fontId="14" fillId="0" borderId="1" xfId="0" applyNumberFormat="1" applyFont="1" applyFill="1" applyBorder="1" applyAlignment="1" applyProtection="1">
      <alignment horizontal="right"/>
    </xf>
    <xf numFmtId="0" fontId="3" fillId="0" borderId="2" xfId="0" applyFont="1" applyBorder="1" applyAlignment="1">
      <alignment vertical="center"/>
    </xf>
    <xf numFmtId="3" fontId="3" fillId="0" borderId="2" xfId="0" applyNumberFormat="1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3" fontId="3" fillId="0" borderId="0" xfId="0" applyNumberFormat="1" applyFont="1" applyBorder="1" applyAlignment="1">
      <alignment vertical="center"/>
    </xf>
    <xf numFmtId="0" fontId="7" fillId="0" borderId="0" xfId="0" applyFont="1" applyFill="1" applyBorder="1" applyAlignment="1">
      <alignment wrapText="1"/>
    </xf>
    <xf numFmtId="0" fontId="10" fillId="0" borderId="0" xfId="0" applyFont="1"/>
    <xf numFmtId="0" fontId="3" fillId="0" borderId="0" xfId="0" applyFont="1" applyFill="1" applyAlignment="1">
      <alignment horizontal="center"/>
    </xf>
    <xf numFmtId="164" fontId="3" fillId="2" borderId="0" xfId="0" applyNumberFormat="1" applyFont="1" applyFill="1" applyAlignment="1">
      <alignment horizontal="center"/>
    </xf>
    <xf numFmtId="0" fontId="3" fillId="2" borderId="0" xfId="0" applyFont="1" applyFill="1" applyAlignment="1">
      <alignment horizontal="center"/>
    </xf>
    <xf numFmtId="164" fontId="4" fillId="2" borderId="0" xfId="0" applyNumberFormat="1" applyFont="1" applyFill="1" applyAlignment="1">
      <alignment horizontal="center"/>
    </xf>
    <xf numFmtId="3" fontId="4" fillId="2" borderId="0" xfId="0" applyNumberFormat="1" applyFont="1" applyFill="1" applyBorder="1" applyAlignment="1">
      <alignment horizontal="right"/>
    </xf>
    <xf numFmtId="0" fontId="4" fillId="2" borderId="0" xfId="0" applyFont="1" applyFill="1" applyBorder="1" applyAlignment="1">
      <alignment horizontal="right"/>
    </xf>
    <xf numFmtId="3" fontId="3" fillId="2" borderId="0" xfId="0" applyNumberFormat="1" applyFont="1" applyFill="1" applyBorder="1" applyAlignment="1">
      <alignment horizontal="right"/>
    </xf>
    <xf numFmtId="0" fontId="3" fillId="2" borderId="0" xfId="0" applyFont="1" applyFill="1" applyBorder="1" applyAlignment="1">
      <alignment horizontal="right"/>
    </xf>
    <xf numFmtId="164" fontId="3" fillId="2" borderId="0" xfId="0" applyNumberFormat="1" applyFont="1" applyFill="1" applyBorder="1" applyAlignment="1">
      <alignment horizontal="right"/>
    </xf>
    <xf numFmtId="0" fontId="4" fillId="2" borderId="0" xfId="0" applyFont="1" applyFill="1" applyAlignment="1">
      <alignment horizontal="right"/>
    </xf>
    <xf numFmtId="164" fontId="4" fillId="2" borderId="0" xfId="0" applyNumberFormat="1" applyFont="1" applyFill="1" applyAlignment="1">
      <alignment horizontal="right"/>
    </xf>
    <xf numFmtId="3" fontId="3" fillId="2" borderId="0" xfId="0" applyNumberFormat="1" applyFont="1" applyFill="1" applyAlignment="1">
      <alignment horizontal="right"/>
    </xf>
    <xf numFmtId="0" fontId="3" fillId="2" borderId="0" xfId="0" applyFont="1" applyFill="1" applyAlignment="1">
      <alignment horizontal="right"/>
    </xf>
    <xf numFmtId="164" fontId="3" fillId="2" borderId="0" xfId="0" applyNumberFormat="1" applyFont="1" applyFill="1" applyAlignment="1">
      <alignment horizontal="right"/>
    </xf>
    <xf numFmtId="0" fontId="23" fillId="0" borderId="0" xfId="0" applyFont="1" applyAlignment="1">
      <alignment vertical="top"/>
    </xf>
    <xf numFmtId="0" fontId="23" fillId="0" borderId="0" xfId="0" applyFont="1" applyAlignment="1">
      <alignment horizontal="left" vertical="top"/>
    </xf>
    <xf numFmtId="3" fontId="14" fillId="2" borderId="0" xfId="0" applyNumberFormat="1" applyFont="1" applyFill="1" applyBorder="1" applyAlignment="1" applyProtection="1">
      <alignment horizontal="right"/>
    </xf>
    <xf numFmtId="3" fontId="4" fillId="2" borderId="0" xfId="0" applyNumberFormat="1" applyFont="1" applyFill="1" applyBorder="1" applyAlignment="1"/>
    <xf numFmtId="165" fontId="14" fillId="2" borderId="0" xfId="0" applyNumberFormat="1" applyFont="1" applyFill="1" applyBorder="1" applyAlignment="1" applyProtection="1">
      <alignment horizontal="right"/>
    </xf>
    <xf numFmtId="165" fontId="4" fillId="2" borderId="0" xfId="0" applyNumberFormat="1" applyFont="1" applyFill="1" applyBorder="1" applyAlignment="1"/>
    <xf numFmtId="3" fontId="3" fillId="2" borderId="0" xfId="0" applyNumberFormat="1" applyFont="1" applyFill="1" applyBorder="1"/>
    <xf numFmtId="3" fontId="3" fillId="2" borderId="0" xfId="0" applyNumberFormat="1" applyFont="1" applyFill="1" applyBorder="1" applyAlignment="1"/>
    <xf numFmtId="165" fontId="15" fillId="2" borderId="0" xfId="0" applyNumberFormat="1" applyFont="1" applyFill="1" applyBorder="1" applyAlignment="1" applyProtection="1">
      <alignment horizontal="right"/>
    </xf>
    <xf numFmtId="3" fontId="4" fillId="2" borderId="0" xfId="0" applyNumberFormat="1" applyFont="1" applyFill="1" applyBorder="1" applyAlignment="1">
      <alignment vertical="center"/>
    </xf>
    <xf numFmtId="165" fontId="3" fillId="2" borderId="0" xfId="0" applyNumberFormat="1" applyFont="1" applyFill="1" applyBorder="1" applyAlignment="1"/>
    <xf numFmtId="0" fontId="3" fillId="2" borderId="0" xfId="0" applyFont="1" applyFill="1"/>
    <xf numFmtId="0" fontId="7" fillId="0" borderId="0" xfId="0" applyFont="1" applyFill="1" applyBorder="1" applyAlignment="1">
      <alignment horizontal="left"/>
    </xf>
    <xf numFmtId="0" fontId="3" fillId="0" borderId="2" xfId="0" applyFont="1" applyBorder="1"/>
    <xf numFmtId="3" fontId="14" fillId="0" borderId="2" xfId="0" applyNumberFormat="1" applyFont="1" applyFill="1" applyBorder="1" applyAlignment="1" applyProtection="1">
      <alignment horizontal="right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left" wrapText="1"/>
    </xf>
    <xf numFmtId="0" fontId="16" fillId="0" borderId="0" xfId="0" applyFont="1" applyAlignment="1"/>
    <xf numFmtId="0" fontId="11" fillId="0" borderId="0" xfId="0" applyFont="1" applyBorder="1" applyAlignment="1">
      <alignment horizontal="center" vertical="center" wrapText="1"/>
    </xf>
    <xf numFmtId="0" fontId="16" fillId="0" borderId="0" xfId="0" applyFont="1" applyAlignment="1">
      <alignment horizontal="right"/>
    </xf>
    <xf numFmtId="3" fontId="16" fillId="0" borderId="0" xfId="0" applyNumberFormat="1" applyFont="1"/>
    <xf numFmtId="0" fontId="4" fillId="0" borderId="0" xfId="0" applyFont="1" applyBorder="1" applyAlignment="1"/>
    <xf numFmtId="0" fontId="3" fillId="0" borderId="0" xfId="0" applyFont="1" applyBorder="1" applyAlignment="1">
      <alignment wrapText="1"/>
    </xf>
    <xf numFmtId="165" fontId="3" fillId="0" borderId="0" xfId="0" applyNumberFormat="1" applyFont="1" applyBorder="1" applyAlignment="1">
      <alignment horizontal="right"/>
    </xf>
    <xf numFmtId="165" fontId="4" fillId="0" borderId="10" xfId="0" applyNumberFormat="1" applyFont="1" applyBorder="1" applyAlignment="1">
      <alignment horizontal="right"/>
    </xf>
    <xf numFmtId="0" fontId="6" fillId="0" borderId="0" xfId="0" applyFont="1" applyFill="1" applyBorder="1" applyAlignment="1">
      <alignment vertical="top"/>
    </xf>
    <xf numFmtId="0" fontId="6" fillId="0" borderId="0" xfId="0" applyFont="1" applyAlignment="1"/>
    <xf numFmtId="3" fontId="3" fillId="2" borderId="0" xfId="0" applyNumberFormat="1" applyFont="1" applyFill="1" applyAlignment="1"/>
    <xf numFmtId="0" fontId="3" fillId="2" borderId="0" xfId="0" applyFont="1" applyFill="1" applyBorder="1" applyAlignment="1"/>
    <xf numFmtId="0" fontId="3" fillId="2" borderId="0" xfId="0" applyFont="1" applyFill="1" applyAlignment="1"/>
    <xf numFmtId="164" fontId="3" fillId="2" borderId="2" xfId="0" applyNumberFormat="1" applyFont="1" applyFill="1" applyBorder="1" applyAlignment="1">
      <alignment horizontal="center"/>
    </xf>
    <xf numFmtId="3" fontId="3" fillId="0" borderId="0" xfId="0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horizontal="right"/>
    </xf>
    <xf numFmtId="165" fontId="3" fillId="2" borderId="0" xfId="0" applyNumberFormat="1" applyFont="1" applyFill="1" applyBorder="1" applyAlignment="1">
      <alignment horizontal="right"/>
    </xf>
    <xf numFmtId="0" fontId="17" fillId="0" borderId="0" xfId="0" applyFont="1" applyAlignment="1">
      <alignment horizontal="left"/>
    </xf>
    <xf numFmtId="0" fontId="5" fillId="0" borderId="0" xfId="0" applyFont="1" applyAlignment="1"/>
    <xf numFmtId="0" fontId="3" fillId="0" borderId="0" xfId="0" applyFont="1" applyBorder="1" applyAlignment="1">
      <alignment horizontal="right" vertical="center"/>
    </xf>
    <xf numFmtId="3" fontId="3" fillId="0" borderId="0" xfId="0" quotePrefix="1" applyNumberFormat="1" applyFont="1" applyBorder="1" applyAlignment="1">
      <alignment horizontal="right" vertical="center"/>
    </xf>
    <xf numFmtId="3" fontId="3" fillId="0" borderId="1" xfId="0" quotePrefix="1" applyNumberFormat="1" applyFont="1" applyBorder="1" applyAlignment="1">
      <alignment horizontal="right" vertical="center"/>
    </xf>
    <xf numFmtId="3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164" fontId="4" fillId="2" borderId="0" xfId="0" applyNumberFormat="1" applyFont="1" applyFill="1" applyBorder="1" applyAlignment="1">
      <alignment horizontal="right"/>
    </xf>
    <xf numFmtId="0" fontId="3" fillId="0" borderId="11" xfId="0" applyFont="1" applyBorder="1" applyAlignment="1"/>
    <xf numFmtId="3" fontId="4" fillId="0" borderId="11" xfId="0" applyNumberFormat="1" applyFont="1" applyBorder="1" applyAlignment="1"/>
    <xf numFmtId="3" fontId="3" fillId="0" borderId="1" xfId="0" applyNumberFormat="1" applyFont="1" applyBorder="1" applyAlignment="1"/>
    <xf numFmtId="3" fontId="4" fillId="0" borderId="11" xfId="0" applyNumberFormat="1" applyFont="1" applyBorder="1" applyAlignment="1">
      <alignment vertical="center"/>
    </xf>
    <xf numFmtId="0" fontId="5" fillId="0" borderId="0" xfId="0" applyFont="1" applyAlignment="1">
      <alignment horizontal="center"/>
    </xf>
    <xf numFmtId="0" fontId="3" fillId="0" borderId="15" xfId="0" applyFont="1" applyBorder="1" applyAlignment="1">
      <alignment horizontal="center" vertical="center" wrapText="1"/>
    </xf>
    <xf numFmtId="164" fontId="3" fillId="0" borderId="0" xfId="0" applyNumberFormat="1" applyFont="1" applyAlignment="1">
      <alignment horizontal="right" indent="1"/>
    </xf>
    <xf numFmtId="164" fontId="3" fillId="0" borderId="11" xfId="0" applyNumberFormat="1" applyFont="1" applyBorder="1" applyAlignment="1">
      <alignment horizontal="right" indent="2"/>
    </xf>
    <xf numFmtId="164" fontId="3" fillId="0" borderId="1" xfId="0" applyNumberFormat="1" applyFont="1" applyBorder="1" applyAlignment="1">
      <alignment horizontal="right" indent="2"/>
    </xf>
    <xf numFmtId="164" fontId="3" fillId="0" borderId="0" xfId="0" applyNumberFormat="1" applyFont="1" applyAlignment="1">
      <alignment horizontal="right" indent="2"/>
    </xf>
    <xf numFmtId="164" fontId="3" fillId="0" borderId="1" xfId="0" quotePrefix="1" applyNumberFormat="1" applyFont="1" applyBorder="1" applyAlignment="1">
      <alignment horizontal="right" indent="2"/>
    </xf>
    <xf numFmtId="0" fontId="3" fillId="0" borderId="38" xfId="0" applyFont="1" applyBorder="1" applyAlignment="1">
      <alignment horizontal="center" vertical="center" wrapText="1"/>
    </xf>
    <xf numFmtId="0" fontId="25" fillId="0" borderId="0" xfId="0" applyFont="1" applyAlignment="1">
      <alignment vertical="center"/>
    </xf>
    <xf numFmtId="0" fontId="27" fillId="0" borderId="0" xfId="0" applyFont="1" applyAlignment="1">
      <alignment horizontal="justify" vertical="center"/>
    </xf>
    <xf numFmtId="0" fontId="28" fillId="0" borderId="0" xfId="0" applyFont="1" applyAlignment="1">
      <alignment horizontal="justify" vertical="center"/>
    </xf>
    <xf numFmtId="0" fontId="29" fillId="0" borderId="0" xfId="0" applyFont="1" applyAlignment="1">
      <alignment horizontal="justify" vertical="center"/>
    </xf>
    <xf numFmtId="0" fontId="30" fillId="0" borderId="0" xfId="0" applyFont="1" applyAlignment="1">
      <alignment horizontal="justify" vertical="center"/>
    </xf>
    <xf numFmtId="0" fontId="31" fillId="0" borderId="0" xfId="0" applyFont="1" applyAlignment="1">
      <alignment horizontal="justify" vertical="center"/>
    </xf>
    <xf numFmtId="0" fontId="35" fillId="0" borderId="0" xfId="0" applyFont="1" applyAlignment="1">
      <alignment horizontal="center" vertical="center"/>
    </xf>
    <xf numFmtId="0" fontId="35" fillId="0" borderId="0" xfId="0" applyFont="1" applyAlignment="1">
      <alignment horizontal="justify" vertical="center"/>
    </xf>
    <xf numFmtId="0" fontId="0" fillId="0" borderId="0" xfId="0" applyAlignment="1"/>
    <xf numFmtId="0" fontId="34" fillId="0" borderId="0" xfId="0" applyFont="1" applyAlignment="1">
      <alignment horizontal="justify"/>
    </xf>
    <xf numFmtId="0" fontId="27" fillId="0" borderId="0" xfId="0" applyFont="1" applyAlignment="1">
      <alignment wrapText="1"/>
    </xf>
    <xf numFmtId="0" fontId="27" fillId="0" borderId="0" xfId="0" applyFont="1" applyAlignment="1">
      <alignment horizontal="left" wrapText="1"/>
    </xf>
    <xf numFmtId="0" fontId="0" fillId="0" borderId="0" xfId="0" applyAlignment="1">
      <alignment horizontal="justify"/>
    </xf>
    <xf numFmtId="0" fontId="4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3" fillId="0" borderId="1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7" fillId="0" borderId="0" xfId="0" applyFont="1" applyAlignment="1">
      <alignment horizontal="left" wrapText="1"/>
    </xf>
    <xf numFmtId="0" fontId="11" fillId="0" borderId="18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wrapText="1"/>
    </xf>
    <xf numFmtId="0" fontId="3" fillId="0" borderId="1" xfId="0" applyFont="1" applyBorder="1" applyAlignment="1">
      <alignment horizontal="left" wrapText="1"/>
    </xf>
    <xf numFmtId="0" fontId="4" fillId="0" borderId="24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7" fillId="0" borderId="0" xfId="0" applyFont="1" applyFill="1" applyBorder="1" applyAlignment="1">
      <alignment horizontal="left" wrapText="1"/>
    </xf>
    <xf numFmtId="0" fontId="3" fillId="0" borderId="18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0" fontId="3" fillId="0" borderId="36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top" wrapText="1"/>
    </xf>
    <xf numFmtId="0" fontId="3" fillId="0" borderId="37" xfId="0" applyFont="1" applyBorder="1" applyAlignment="1">
      <alignment horizontal="center" vertical="top" wrapText="1"/>
    </xf>
    <xf numFmtId="0" fontId="4" fillId="0" borderId="25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37" fillId="0" borderId="0" xfId="2" applyAlignment="1">
      <alignment horizontal="center" vertical="center"/>
    </xf>
    <xf numFmtId="0" fontId="28" fillId="0" borderId="39" xfId="0" applyFont="1" applyBorder="1" applyAlignment="1">
      <alignment horizontal="center" vertical="center"/>
    </xf>
    <xf numFmtId="0" fontId="29" fillId="0" borderId="0" xfId="0" applyFont="1" applyAlignment="1">
      <alignment horizontal="justify" wrapText="1"/>
    </xf>
    <xf numFmtId="0" fontId="29" fillId="0" borderId="0" xfId="0" applyFont="1" applyAlignment="1">
      <alignment horizontal="justify"/>
    </xf>
    <xf numFmtId="0" fontId="32" fillId="0" borderId="0" xfId="0" applyFont="1" applyAlignment="1">
      <alignment horizontal="justify"/>
    </xf>
    <xf numFmtId="0" fontId="27" fillId="0" borderId="0" xfId="0" applyFont="1" applyAlignment="1">
      <alignment horizontal="justify" wrapText="1"/>
    </xf>
    <xf numFmtId="0" fontId="28" fillId="0" borderId="0" xfId="0" applyFont="1" applyAlignment="1">
      <alignment horizontal="justify" wrapText="1"/>
    </xf>
    <xf numFmtId="164" fontId="3" fillId="2" borderId="0" xfId="0" applyNumberFormat="1" applyFont="1" applyFill="1" applyBorder="1" applyAlignment="1">
      <alignment horizontal="right" indent="2"/>
    </xf>
  </cellXfs>
  <cellStyles count="3">
    <cellStyle name="Hyperlink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/>
          <a:lstStyle/>
          <a:p>
            <a:pPr>
              <a:defRPr sz="1000" b="0"/>
            </a:pPr>
            <a:r>
              <a:rPr lang="hr-HR" sz="1000" b="0"/>
              <a:t>DOLASCI TURISTA
U 2016.  I  2017.</a:t>
            </a:r>
          </a:p>
        </c:rich>
      </c:tx>
      <c:layout>
        <c:manualLayout>
          <c:xMode val="edge"/>
          <c:yMode val="edge"/>
          <c:x val="0.408904510837727"/>
          <c:y val="3.353658536585366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5641476274165203"/>
          <c:y val="0.2256100919548101"/>
          <c:w val="0.73286467486818985"/>
          <c:h val="0.600610650204021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'Graf. str.1'!$M$2</c:f>
              <c:strCache>
                <c:ptCount val="1"/>
                <c:pt idx="0">
                  <c:v>2016.</c:v>
                </c:pt>
              </c:strCache>
            </c:strRef>
          </c:tx>
          <c:invertIfNegative val="0"/>
          <c:cat>
            <c:strRef>
              <c:f>'Graf. str.1'!$L$3:$L$14</c:f>
              <c:strCache>
                <c:ptCount val="12"/>
                <c:pt idx="0">
                  <c:v>I.</c:v>
                </c:pt>
                <c:pt idx="1">
                  <c:v>II.</c:v>
                </c:pt>
                <c:pt idx="2">
                  <c:v>III.</c:v>
                </c:pt>
                <c:pt idx="3">
                  <c:v>IV.</c:v>
                </c:pt>
                <c:pt idx="4">
                  <c:v>V.</c:v>
                </c:pt>
                <c:pt idx="5">
                  <c:v>VI.</c:v>
                </c:pt>
                <c:pt idx="6">
                  <c:v>VII.</c:v>
                </c:pt>
                <c:pt idx="7">
                  <c:v>VIII.</c:v>
                </c:pt>
                <c:pt idx="8">
                  <c:v>IX.</c:v>
                </c:pt>
                <c:pt idx="9">
                  <c:v>X.</c:v>
                </c:pt>
                <c:pt idx="10">
                  <c:v>XI.</c:v>
                </c:pt>
                <c:pt idx="11">
                  <c:v>XII.</c:v>
                </c:pt>
              </c:strCache>
            </c:strRef>
          </c:cat>
          <c:val>
            <c:numRef>
              <c:f>'Graf. str.1'!$M$3:$M$14</c:f>
              <c:numCache>
                <c:formatCode>#,##0</c:formatCode>
                <c:ptCount val="12"/>
                <c:pt idx="0">
                  <c:v>44876</c:v>
                </c:pt>
                <c:pt idx="1">
                  <c:v>45866</c:v>
                </c:pt>
                <c:pt idx="2">
                  <c:v>62711</c:v>
                </c:pt>
                <c:pt idx="3">
                  <c:v>85228</c:v>
                </c:pt>
                <c:pt idx="4">
                  <c:v>105578</c:v>
                </c:pt>
                <c:pt idx="5">
                  <c:v>106207</c:v>
                </c:pt>
                <c:pt idx="6">
                  <c:v>128136</c:v>
                </c:pt>
                <c:pt idx="7">
                  <c:v>128262</c:v>
                </c:pt>
                <c:pt idx="8">
                  <c:v>124198</c:v>
                </c:pt>
                <c:pt idx="9">
                  <c:v>102122</c:v>
                </c:pt>
                <c:pt idx="10">
                  <c:v>78982</c:v>
                </c:pt>
                <c:pt idx="11">
                  <c:v>96434</c:v>
                </c:pt>
              </c:numCache>
            </c:numRef>
          </c:val>
        </c:ser>
        <c:ser>
          <c:idx val="1"/>
          <c:order val="1"/>
          <c:tx>
            <c:strRef>
              <c:f>'Graf. str.1'!$N$2</c:f>
              <c:strCache>
                <c:ptCount val="1"/>
                <c:pt idx="0">
                  <c:v>2017.</c:v>
                </c:pt>
              </c:strCache>
            </c:strRef>
          </c:tx>
          <c:invertIfNegative val="0"/>
          <c:cat>
            <c:strRef>
              <c:f>'Graf. str.1'!$L$3:$L$14</c:f>
              <c:strCache>
                <c:ptCount val="12"/>
                <c:pt idx="0">
                  <c:v>I.</c:v>
                </c:pt>
                <c:pt idx="1">
                  <c:v>II.</c:v>
                </c:pt>
                <c:pt idx="2">
                  <c:v>III.</c:v>
                </c:pt>
                <c:pt idx="3">
                  <c:v>IV.</c:v>
                </c:pt>
                <c:pt idx="4">
                  <c:v>V.</c:v>
                </c:pt>
                <c:pt idx="5">
                  <c:v>VI.</c:v>
                </c:pt>
                <c:pt idx="6">
                  <c:v>VII.</c:v>
                </c:pt>
                <c:pt idx="7">
                  <c:v>VIII.</c:v>
                </c:pt>
                <c:pt idx="8">
                  <c:v>IX.</c:v>
                </c:pt>
                <c:pt idx="9">
                  <c:v>X.</c:v>
                </c:pt>
                <c:pt idx="10">
                  <c:v>XI.</c:v>
                </c:pt>
                <c:pt idx="11">
                  <c:v>XII.</c:v>
                </c:pt>
              </c:strCache>
            </c:strRef>
          </c:cat>
          <c:val>
            <c:numRef>
              <c:f>'Graf. str.1'!$N$3:$N$14</c:f>
              <c:numCache>
                <c:formatCode>#,##0</c:formatCode>
                <c:ptCount val="12"/>
                <c:pt idx="0">
                  <c:v>48720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16315264"/>
        <c:axId val="116317184"/>
      </c:barChart>
      <c:catAx>
        <c:axId val="1163152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00" b="0"/>
                </a:pPr>
                <a:r>
                  <a:rPr lang="hr-HR" sz="900" b="0"/>
                  <a:t>mjeseci</a:t>
                </a:r>
              </a:p>
            </c:rich>
          </c:tx>
          <c:layout>
            <c:manualLayout>
              <c:xMode val="edge"/>
              <c:yMode val="edge"/>
              <c:x val="0.88283538371411829"/>
              <c:y val="0.8455297356123167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00"/>
            </a:pPr>
            <a:endParaRPr lang="sr-Latn-RS"/>
          </a:p>
        </c:txPr>
        <c:crossAx val="1163171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631718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900" b="0" baseline="0"/>
                </a:pPr>
                <a:r>
                  <a:rPr lang="hr-HR" sz="900" b="0" baseline="0"/>
                  <a:t>broj dolazaka turista</a:t>
                </a:r>
              </a:p>
            </c:rich>
          </c:tx>
          <c:layout>
            <c:manualLayout>
              <c:xMode val="edge"/>
              <c:yMode val="edge"/>
              <c:x val="2.4604569420035149E-2"/>
              <c:y val="0.3689030791882722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900" baseline="0"/>
            </a:pPr>
            <a:endParaRPr lang="sr-Latn-RS"/>
          </a:p>
        </c:txPr>
        <c:crossAx val="11631526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40773286467486819"/>
          <c:y val="0.90548915284565679"/>
          <c:w val="0.2601054481546573"/>
          <c:h val="7.3170840633992471E-2"/>
        </c:manualLayout>
      </c:layout>
      <c:overlay val="0"/>
      <c:txPr>
        <a:bodyPr/>
        <a:lstStyle/>
        <a:p>
          <a:pPr>
            <a:defRPr sz="900"/>
          </a:pPr>
          <a:endParaRPr lang="sr-Latn-RS"/>
        </a:p>
      </c:txPr>
    </c:legend>
    <c:plotVisOnly val="1"/>
    <c:dispBlanksAs val="gap"/>
    <c:showDLblsOverMax val="0"/>
  </c:chart>
  <c:spPr>
    <a:ln>
      <a:noFill/>
    </a:ln>
  </c:spPr>
  <c:printSettings>
    <c:headerFooter alignWithMargins="0"/>
    <c:pageMargins b="1" l="0.75" r="0.75" t="1" header="0.5" footer="0.5"/>
    <c:pageSetup paperSize="9" orientation="landscape" horizontalDpi="1200" verticalDpi="12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/>
            </a:pPr>
            <a:r>
              <a:rPr lang="hr-HR" sz="1000" b="0"/>
              <a:t>NOĆENJA DOMAĆIH I INOZEMNIH  TURISTA  PREMA DOBNIM SKUPINAMA</a:t>
            </a:r>
          </a:p>
          <a:p>
            <a:pPr>
              <a:defRPr sz="1000" b="0"/>
            </a:pPr>
            <a:r>
              <a:rPr lang="hr-HR" sz="1000" b="0"/>
              <a:t>U SIJEČNJU 2017. </a:t>
            </a:r>
          </a:p>
        </c:rich>
      </c:tx>
      <c:layout>
        <c:manualLayout>
          <c:xMode val="edge"/>
          <c:yMode val="edge"/>
          <c:x val="0.16486099951791741"/>
          <c:y val="7.4280537941606856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5580938379111947"/>
          <c:y val="0.19465181058495823"/>
          <c:w val="0.69302572366963999"/>
          <c:h val="0.6701455632809130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'tab 7.'!$Z$16</c:f>
              <c:strCache>
                <c:ptCount val="1"/>
                <c:pt idx="0">
                  <c:v>inozemni</c:v>
                </c:pt>
              </c:strCache>
            </c:strRef>
          </c:tx>
          <c:invertIfNegative val="0"/>
          <c:cat>
            <c:strRef>
              <c:f>'tab 7.'!$X$17:$Y$23</c:f>
              <c:strCache>
                <c:ptCount val="7"/>
                <c:pt idx="0">
                  <c:v>do 14 godina</c:v>
                </c:pt>
                <c:pt idx="1">
                  <c:v>15-24</c:v>
                </c:pt>
                <c:pt idx="2">
                  <c:v>25-34</c:v>
                </c:pt>
                <c:pt idx="3">
                  <c:v>35-44</c:v>
                </c:pt>
                <c:pt idx="4">
                  <c:v>45-54 </c:v>
                </c:pt>
                <c:pt idx="5">
                  <c:v>55-64</c:v>
                </c:pt>
                <c:pt idx="6">
                  <c:v>od 65 i više</c:v>
                </c:pt>
              </c:strCache>
            </c:strRef>
          </c:cat>
          <c:val>
            <c:numRef>
              <c:f>'tab 7.'!$Z$17:$Z$23</c:f>
              <c:numCache>
                <c:formatCode>#,##0</c:formatCode>
                <c:ptCount val="7"/>
                <c:pt idx="0">
                  <c:v>2935</c:v>
                </c:pt>
                <c:pt idx="1">
                  <c:v>10535</c:v>
                </c:pt>
                <c:pt idx="2">
                  <c:v>15674</c:v>
                </c:pt>
                <c:pt idx="3">
                  <c:v>14745</c:v>
                </c:pt>
                <c:pt idx="4">
                  <c:v>13531</c:v>
                </c:pt>
                <c:pt idx="5">
                  <c:v>7812</c:v>
                </c:pt>
                <c:pt idx="6">
                  <c:v>2986</c:v>
                </c:pt>
              </c:numCache>
            </c:numRef>
          </c:val>
        </c:ser>
        <c:ser>
          <c:idx val="1"/>
          <c:order val="1"/>
          <c:tx>
            <c:strRef>
              <c:f>'tab 7.'!$AA$16</c:f>
              <c:strCache>
                <c:ptCount val="1"/>
                <c:pt idx="0">
                  <c:v>domaći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</c:spPr>
          <c:invertIfNegative val="0"/>
          <c:cat>
            <c:strRef>
              <c:f>'tab 7.'!$X$17:$Y$23</c:f>
              <c:strCache>
                <c:ptCount val="7"/>
                <c:pt idx="0">
                  <c:v>do 14 godina</c:v>
                </c:pt>
                <c:pt idx="1">
                  <c:v>15-24</c:v>
                </c:pt>
                <c:pt idx="2">
                  <c:v>25-34</c:v>
                </c:pt>
                <c:pt idx="3">
                  <c:v>35-44</c:v>
                </c:pt>
                <c:pt idx="4">
                  <c:v>45-54 </c:v>
                </c:pt>
                <c:pt idx="5">
                  <c:v>55-64</c:v>
                </c:pt>
                <c:pt idx="6">
                  <c:v>od 65 i više</c:v>
                </c:pt>
              </c:strCache>
            </c:strRef>
          </c:cat>
          <c:val>
            <c:numRef>
              <c:f>'tab 7.'!$AA$17:$AA$23</c:f>
              <c:numCache>
                <c:formatCode>#,##0</c:formatCode>
                <c:ptCount val="7"/>
                <c:pt idx="0">
                  <c:v>1919</c:v>
                </c:pt>
                <c:pt idx="1">
                  <c:v>4133</c:v>
                </c:pt>
                <c:pt idx="2">
                  <c:v>6899</c:v>
                </c:pt>
                <c:pt idx="3">
                  <c:v>7461</c:v>
                </c:pt>
                <c:pt idx="4">
                  <c:v>4767</c:v>
                </c:pt>
                <c:pt idx="5">
                  <c:v>2258</c:v>
                </c:pt>
                <c:pt idx="6">
                  <c:v>868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9986816"/>
        <c:axId val="119993088"/>
      </c:barChart>
      <c:catAx>
        <c:axId val="119986816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 sz="900" b="0" baseline="0"/>
                </a:pPr>
                <a:r>
                  <a:rPr lang="hr-HR" sz="900" b="0" baseline="0"/>
                  <a:t>  godine</a:t>
                </a:r>
              </a:p>
            </c:rich>
          </c:tx>
          <c:layout>
            <c:manualLayout>
              <c:xMode val="edge"/>
              <c:yMode val="edge"/>
              <c:x val="7.70776867177317E-2"/>
              <c:y val="0.13240703319164751"/>
            </c:manualLayout>
          </c:layout>
          <c:overlay val="0"/>
        </c:title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900" baseline="0"/>
            </a:pPr>
            <a:endParaRPr lang="sr-Latn-RS"/>
          </a:p>
        </c:txPr>
        <c:crossAx val="119993088"/>
        <c:crosses val="autoZero"/>
        <c:auto val="1"/>
        <c:lblAlgn val="ctr"/>
        <c:lblOffset val="100"/>
        <c:noMultiLvlLbl val="0"/>
      </c:catAx>
      <c:valAx>
        <c:axId val="119993088"/>
        <c:scaling>
          <c:orientation val="minMax"/>
          <c:max val="1600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 sz="900" baseline="0"/>
                </a:pPr>
                <a:r>
                  <a:rPr lang="hr-HR" sz="900" b="0" baseline="0"/>
                  <a:t>noćenja</a:t>
                </a:r>
              </a:p>
            </c:rich>
          </c:tx>
          <c:layout>
            <c:manualLayout>
              <c:xMode val="edge"/>
              <c:yMode val="edge"/>
              <c:x val="0.88790561894048958"/>
              <c:y val="0.88048715149544365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 baseline="0"/>
            </a:pPr>
            <a:endParaRPr lang="sr-Latn-RS"/>
          </a:p>
        </c:txPr>
        <c:crossAx val="119986816"/>
        <c:crosses val="autoZero"/>
        <c:crossBetween val="between"/>
        <c:majorUnit val="2000"/>
      </c:valAx>
    </c:plotArea>
    <c:legend>
      <c:legendPos val="r"/>
      <c:layout>
        <c:manualLayout>
          <c:xMode val="edge"/>
          <c:yMode val="edge"/>
          <c:x val="0.87151498841776009"/>
          <c:y val="0.44889477310911358"/>
          <c:w val="0.11212402021175924"/>
          <c:h val="0.13274429191926229"/>
        </c:manualLayout>
      </c:layout>
      <c:overlay val="0"/>
      <c:txPr>
        <a:bodyPr/>
        <a:lstStyle/>
        <a:p>
          <a:pPr>
            <a:defRPr sz="900" baseline="0"/>
          </a:pPr>
          <a:endParaRPr lang="sr-Latn-R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219075</xdr:colOff>
      <xdr:row>1</xdr:row>
      <xdr:rowOff>85725</xdr:rowOff>
    </xdr:from>
    <xdr:to>
      <xdr:col>10</xdr:col>
      <xdr:colOff>304800</xdr:colOff>
      <xdr:row>20</xdr:row>
      <xdr:rowOff>133350</xdr:rowOff>
    </xdr:to>
    <xdr:graphicFrame macro="">
      <xdr:nvGraphicFramePr>
        <xdr:cNvPr id="266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1123950</xdr:colOff>
      <xdr:row>44</xdr:row>
      <xdr:rowOff>0</xdr:rowOff>
    </xdr:from>
    <xdr:to>
      <xdr:col>2</xdr:col>
      <xdr:colOff>1485900</xdr:colOff>
      <xdr:row>45</xdr:row>
      <xdr:rowOff>0</xdr:rowOff>
    </xdr:to>
    <xdr:sp macro="" textlink="">
      <xdr:nvSpPr>
        <xdr:cNvPr id="19457" name="Text Box 1"/>
        <xdr:cNvSpPr txBox="1">
          <a:spLocks noChangeArrowheads="1"/>
        </xdr:cNvSpPr>
      </xdr:nvSpPr>
      <xdr:spPr bwMode="auto">
        <a:xfrm>
          <a:off x="1352550" y="10706100"/>
          <a:ext cx="3619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1123950</xdr:colOff>
      <xdr:row>11</xdr:row>
      <xdr:rowOff>0</xdr:rowOff>
    </xdr:from>
    <xdr:to>
      <xdr:col>3</xdr:col>
      <xdr:colOff>1123950</xdr:colOff>
      <xdr:row>11</xdr:row>
      <xdr:rowOff>161925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371600" y="3343275"/>
          <a:ext cx="3619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1123950</xdr:colOff>
      <xdr:row>11</xdr:row>
      <xdr:rowOff>0</xdr:rowOff>
    </xdr:from>
    <xdr:to>
      <xdr:col>3</xdr:col>
      <xdr:colOff>1123950</xdr:colOff>
      <xdr:row>11</xdr:row>
      <xdr:rowOff>161925</xdr:rowOff>
    </xdr:to>
    <xdr:sp macro="" textlink="">
      <xdr:nvSpPr>
        <xdr:cNvPr id="3" name="Text Box 1"/>
        <xdr:cNvSpPr txBox="1">
          <a:spLocks noChangeArrowheads="1"/>
        </xdr:cNvSpPr>
      </xdr:nvSpPr>
      <xdr:spPr bwMode="auto">
        <a:xfrm>
          <a:off x="1371600" y="4314825"/>
          <a:ext cx="3619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123825</xdr:colOff>
      <xdr:row>16</xdr:row>
      <xdr:rowOff>19050</xdr:rowOff>
    </xdr:from>
    <xdr:to>
      <xdr:col>17</xdr:col>
      <xdr:colOff>323850</xdr:colOff>
      <xdr:row>36</xdr:row>
      <xdr:rowOff>9525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://www.zagreb.h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2"/>
  <sheetViews>
    <sheetView showGridLines="0" tabSelected="1" workbookViewId="0">
      <selection activeCell="S10" sqref="S10"/>
    </sheetView>
  </sheetViews>
  <sheetFormatPr defaultColWidth="9.33203125" defaultRowHeight="12.75" x14ac:dyDescent="0.2"/>
  <cols>
    <col min="1" max="1" width="5.5" style="5" customWidth="1"/>
    <col min="2" max="2" width="14.1640625" style="5" customWidth="1"/>
    <col min="3" max="3" width="12.5" style="5" customWidth="1"/>
    <col min="4" max="4" width="4" style="5" customWidth="1"/>
    <col min="5" max="5" width="13.33203125" style="5" customWidth="1"/>
    <col min="6" max="6" width="12.5" style="5" customWidth="1"/>
    <col min="7" max="7" width="4" style="5" customWidth="1"/>
    <col min="8" max="8" width="13" style="5" customWidth="1"/>
    <col min="9" max="9" width="14.5" style="5" customWidth="1"/>
    <col min="10" max="10" width="9.33203125" style="5"/>
    <col min="11" max="11" width="5.1640625" style="5" customWidth="1"/>
    <col min="12" max="12" width="9.33203125" style="5"/>
    <col min="13" max="13" width="6.83203125" style="5" customWidth="1"/>
    <col min="14" max="14" width="9.5" style="5" customWidth="1"/>
    <col min="15" max="15" width="6.83203125" style="5" customWidth="1"/>
    <col min="16" max="16" width="9.83203125" style="5" customWidth="1"/>
    <col min="17" max="17" width="6" style="5" customWidth="1"/>
    <col min="18" max="16384" width="9.33203125" style="5"/>
  </cols>
  <sheetData>
    <row r="1" spans="1:17" ht="28.5" customHeight="1" thickBot="1" x14ac:dyDescent="0.25">
      <c r="A1" s="150" t="s">
        <v>81</v>
      </c>
    </row>
    <row r="2" spans="1:17" ht="30.75" customHeight="1" x14ac:dyDescent="0.2">
      <c r="A2" s="63"/>
      <c r="B2" s="63"/>
      <c r="C2" s="217" t="s">
        <v>0</v>
      </c>
      <c r="D2" s="218"/>
      <c r="E2" s="197" t="s">
        <v>4</v>
      </c>
      <c r="F2" s="217" t="s">
        <v>1</v>
      </c>
      <c r="G2" s="219"/>
      <c r="H2" s="203" t="s">
        <v>4</v>
      </c>
      <c r="I2" s="6" t="s">
        <v>60</v>
      </c>
    </row>
    <row r="3" spans="1:17" ht="21.75" customHeight="1" x14ac:dyDescent="0.2">
      <c r="B3" s="64" t="s">
        <v>63</v>
      </c>
      <c r="C3" s="55">
        <v>767366</v>
      </c>
      <c r="D3" s="59"/>
      <c r="E3" s="199">
        <v>105</v>
      </c>
      <c r="F3" s="55">
        <v>1245669</v>
      </c>
      <c r="G3" s="30"/>
      <c r="H3" s="199">
        <v>105.3</v>
      </c>
      <c r="I3" s="7">
        <f>F3/C3</f>
        <v>1.6233049157768262</v>
      </c>
      <c r="K3" s="8"/>
      <c r="L3" s="8"/>
      <c r="M3" s="196"/>
      <c r="N3" s="196"/>
    </row>
    <row r="4" spans="1:17" ht="13.5" customHeight="1" x14ac:dyDescent="0.2">
      <c r="B4" s="64" t="s">
        <v>65</v>
      </c>
      <c r="C4" s="48">
        <v>876604</v>
      </c>
      <c r="D4" s="55"/>
      <c r="E4" s="200">
        <f t="shared" ref="E4:E6" si="0">C4/C3*100</f>
        <v>114.23544957686424</v>
      </c>
      <c r="F4" s="48">
        <v>1451891</v>
      </c>
      <c r="G4" s="30"/>
      <c r="H4" s="200">
        <f t="shared" ref="H4:H6" si="1">F4/F3*100</f>
        <v>116.55512018040106</v>
      </c>
      <c r="I4" s="7">
        <f>F4/C4</f>
        <v>1.6562678244680609</v>
      </c>
      <c r="K4" s="8"/>
      <c r="M4" s="32"/>
      <c r="N4" s="32"/>
    </row>
    <row r="5" spans="1:17" x14ac:dyDescent="0.2">
      <c r="B5" s="5" t="s">
        <v>67</v>
      </c>
      <c r="C5" s="91">
        <v>967902</v>
      </c>
      <c r="E5" s="201">
        <f t="shared" si="0"/>
        <v>110.41496502411579</v>
      </c>
      <c r="F5" s="91">
        <v>1602420</v>
      </c>
      <c r="H5" s="200">
        <f t="shared" si="1"/>
        <v>110.36778931751763</v>
      </c>
      <c r="I5" s="7">
        <f>F5/C5</f>
        <v>1.6555601703478244</v>
      </c>
    </row>
    <row r="6" spans="1:17" x14ac:dyDescent="0.2">
      <c r="B6" s="3" t="s">
        <v>68</v>
      </c>
      <c r="C6" s="26">
        <v>1077778</v>
      </c>
      <c r="E6" s="200">
        <f t="shared" si="0"/>
        <v>111.35197571654982</v>
      </c>
      <c r="F6" s="26">
        <v>1804290</v>
      </c>
      <c r="H6" s="200">
        <f t="shared" si="1"/>
        <v>112.59782079604599</v>
      </c>
      <c r="I6" s="7">
        <f>F6/C6</f>
        <v>1.6740831599828536</v>
      </c>
    </row>
    <row r="7" spans="1:17" ht="15" customHeight="1" x14ac:dyDescent="0.2">
      <c r="B7" s="3" t="s">
        <v>123</v>
      </c>
      <c r="C7" s="26">
        <v>1108600</v>
      </c>
      <c r="E7" s="200" t="s">
        <v>10</v>
      </c>
      <c r="F7" s="26">
        <v>1972109</v>
      </c>
      <c r="H7" s="202" t="s">
        <v>10</v>
      </c>
      <c r="I7" s="7">
        <f>F7/C7</f>
        <v>1.7789184557099045</v>
      </c>
      <c r="L7" s="167"/>
      <c r="M7" s="167"/>
      <c r="N7" s="66"/>
    </row>
    <row r="8" spans="1:17" ht="26.25" customHeight="1" x14ac:dyDescent="0.2">
      <c r="A8" s="65" t="s">
        <v>80</v>
      </c>
      <c r="C8" s="55"/>
      <c r="D8" s="55"/>
      <c r="E8" s="198"/>
      <c r="F8" s="55"/>
      <c r="G8" s="30"/>
      <c r="H8" s="68"/>
      <c r="I8" s="90"/>
      <c r="K8" s="8"/>
    </row>
    <row r="9" spans="1:17" ht="19.5" customHeight="1" x14ac:dyDescent="0.2">
      <c r="B9" s="64" t="s">
        <v>129</v>
      </c>
      <c r="C9" s="177">
        <v>48720</v>
      </c>
      <c r="D9" s="178"/>
      <c r="E9" s="200">
        <v>50.5</v>
      </c>
      <c r="F9" s="177">
        <v>96523</v>
      </c>
      <c r="G9" s="179"/>
      <c r="H9" s="287">
        <v>56.2</v>
      </c>
      <c r="I9" s="180">
        <f>F9/C9</f>
        <v>1.9811781609195402</v>
      </c>
      <c r="J9" s="66"/>
      <c r="L9" s="184"/>
      <c r="O9" s="185"/>
      <c r="P9" s="185"/>
    </row>
    <row r="10" spans="1:17" ht="24.75" customHeight="1" x14ac:dyDescent="0.2">
      <c r="A10" s="15" t="s">
        <v>124</v>
      </c>
      <c r="B10" s="104"/>
      <c r="C10" s="4"/>
      <c r="D10" s="1"/>
      <c r="E10" s="19"/>
      <c r="F10" s="39"/>
      <c r="G10" s="2"/>
      <c r="H10" s="19"/>
      <c r="I10" s="20"/>
      <c r="O10" s="220"/>
      <c r="P10" s="220"/>
    </row>
    <row r="11" spans="1:17" ht="12.75" customHeight="1" x14ac:dyDescent="0.2">
      <c r="A11" s="15"/>
      <c r="B11" s="104"/>
      <c r="C11" s="4"/>
      <c r="D11" s="1"/>
      <c r="E11" s="19"/>
      <c r="F11" s="26"/>
      <c r="G11" s="19"/>
      <c r="H11" s="19"/>
      <c r="I11" s="20"/>
      <c r="O11" s="32"/>
      <c r="P11" s="32"/>
    </row>
    <row r="12" spans="1:17" ht="13.5" customHeight="1" x14ac:dyDescent="0.2">
      <c r="A12" s="15"/>
      <c r="B12" s="104"/>
      <c r="C12" s="4"/>
      <c r="D12" s="1"/>
      <c r="E12" s="19"/>
      <c r="F12" s="26"/>
      <c r="G12" s="19"/>
      <c r="H12" s="19"/>
      <c r="I12" s="20"/>
      <c r="N12" s="61"/>
      <c r="O12" s="32"/>
      <c r="P12" s="32"/>
      <c r="Q12" s="14"/>
    </row>
    <row r="13" spans="1:17" ht="13.5" customHeight="1" x14ac:dyDescent="0.2">
      <c r="A13" s="15"/>
      <c r="B13" s="104"/>
      <c r="C13" s="4"/>
      <c r="D13" s="1"/>
      <c r="E13" s="19"/>
      <c r="F13" s="26"/>
      <c r="G13" s="19"/>
      <c r="H13" s="19"/>
      <c r="I13" s="20"/>
      <c r="N13" s="66"/>
    </row>
    <row r="14" spans="1:17" ht="52.5" customHeight="1" x14ac:dyDescent="0.2">
      <c r="A14" s="15"/>
      <c r="B14" s="15"/>
      <c r="C14" s="1"/>
      <c r="D14" s="1"/>
      <c r="E14" s="2"/>
      <c r="F14" s="16"/>
      <c r="G14" s="2"/>
      <c r="H14" s="9"/>
      <c r="I14" s="12"/>
    </row>
    <row r="15" spans="1:17" ht="21" customHeight="1" x14ac:dyDescent="0.2">
      <c r="A15" s="17"/>
      <c r="B15" s="17"/>
      <c r="C15" s="1"/>
      <c r="D15" s="1"/>
      <c r="E15" s="2"/>
      <c r="F15" s="16"/>
      <c r="G15" s="2"/>
      <c r="H15" s="9"/>
      <c r="I15" s="12"/>
    </row>
    <row r="16" spans="1:17" ht="21" customHeight="1" x14ac:dyDescent="0.2">
      <c r="A16" s="17"/>
      <c r="B16" s="17"/>
      <c r="C16" s="1"/>
      <c r="D16" s="1"/>
      <c r="E16" s="2"/>
      <c r="F16" s="16"/>
      <c r="G16" s="2"/>
      <c r="H16" s="9"/>
      <c r="I16" s="12"/>
    </row>
    <row r="17" spans="1:20" ht="21" customHeight="1" x14ac:dyDescent="0.2">
      <c r="A17" s="17"/>
      <c r="B17" s="17"/>
      <c r="C17" s="1"/>
      <c r="D17" s="1"/>
      <c r="E17" s="2"/>
      <c r="F17" s="16"/>
      <c r="G17" s="2"/>
      <c r="H17" s="9"/>
      <c r="I17" s="12"/>
    </row>
    <row r="18" spans="1:20" x14ac:dyDescent="0.2">
      <c r="A18" s="9"/>
      <c r="B18" s="9"/>
      <c r="C18" s="1"/>
      <c r="D18" s="1"/>
      <c r="E18" s="2"/>
      <c r="F18" s="16"/>
      <c r="G18" s="2"/>
      <c r="H18" s="9"/>
      <c r="I18" s="12"/>
      <c r="L18" s="18"/>
    </row>
    <row r="19" spans="1:20" x14ac:dyDescent="0.2">
      <c r="A19" s="9"/>
      <c r="B19" s="9"/>
      <c r="C19" s="1"/>
      <c r="D19" s="1"/>
      <c r="E19" s="2"/>
      <c r="F19" s="16"/>
      <c r="G19" s="2"/>
      <c r="H19" s="9"/>
      <c r="I19" s="12"/>
      <c r="L19" s="18"/>
    </row>
    <row r="20" spans="1:20" x14ac:dyDescent="0.2">
      <c r="A20" s="9"/>
      <c r="B20" s="9"/>
      <c r="C20" s="1"/>
      <c r="D20" s="1"/>
      <c r="E20" s="2"/>
      <c r="F20" s="16"/>
      <c r="G20" s="2"/>
      <c r="H20" s="9"/>
      <c r="I20" s="12"/>
      <c r="M20" s="12"/>
      <c r="N20" s="12"/>
      <c r="O20" s="12"/>
      <c r="P20" s="12"/>
      <c r="R20" s="12"/>
      <c r="S20" s="9"/>
      <c r="T20" s="9"/>
    </row>
    <row r="21" spans="1:20" x14ac:dyDescent="0.2">
      <c r="A21" s="9"/>
      <c r="B21" s="9"/>
      <c r="C21" s="1"/>
      <c r="D21" s="1"/>
      <c r="E21" s="19"/>
      <c r="F21" s="16"/>
      <c r="G21" s="2"/>
      <c r="H21" s="19"/>
      <c r="I21" s="20"/>
    </row>
    <row r="22" spans="1:20" x14ac:dyDescent="0.2">
      <c r="A22" s="9"/>
      <c r="B22" s="9"/>
      <c r="C22" s="1"/>
      <c r="D22" s="1"/>
      <c r="E22" s="19"/>
      <c r="F22" s="16"/>
      <c r="G22" s="2"/>
      <c r="H22" s="19"/>
      <c r="I22" s="20"/>
    </row>
  </sheetData>
  <mergeCells count="3">
    <mergeCell ref="C2:D2"/>
    <mergeCell ref="F2:G2"/>
    <mergeCell ref="O10:P10"/>
  </mergeCells>
  <printOptions horizontalCentered="1"/>
  <pageMargins left="0.59055118110236227" right="0.59055118110236227" top="3.1496062992125986" bottom="0.59055118110236227" header="0.51181102362204722" footer="0.51181102362204722"/>
  <pageSetup paperSize="9" scale="9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L1:O20"/>
  <sheetViews>
    <sheetView workbookViewId="0">
      <selection activeCell="R23" sqref="R23"/>
    </sheetView>
  </sheetViews>
  <sheetFormatPr defaultRowHeight="12.75" x14ac:dyDescent="0.2"/>
  <cols>
    <col min="13" max="13" width="10" customWidth="1"/>
    <col min="14" max="14" width="10.83203125" customWidth="1"/>
  </cols>
  <sheetData>
    <row r="1" spans="12:15" x14ac:dyDescent="0.2">
      <c r="L1" s="5" t="s">
        <v>51</v>
      </c>
      <c r="M1" s="5"/>
      <c r="N1" s="5"/>
    </row>
    <row r="2" spans="12:15" x14ac:dyDescent="0.2">
      <c r="L2" s="5"/>
      <c r="M2" s="5" t="s">
        <v>71</v>
      </c>
      <c r="N2" s="5" t="s">
        <v>80</v>
      </c>
    </row>
    <row r="3" spans="12:15" x14ac:dyDescent="0.2">
      <c r="L3" s="69" t="s">
        <v>61</v>
      </c>
      <c r="M3" s="18">
        <v>44876</v>
      </c>
      <c r="N3" s="18">
        <v>48720</v>
      </c>
    </row>
    <row r="4" spans="12:15" x14ac:dyDescent="0.2">
      <c r="L4" s="69" t="s">
        <v>96</v>
      </c>
      <c r="M4" s="18">
        <v>45866</v>
      </c>
      <c r="N4" s="18"/>
    </row>
    <row r="5" spans="12:15" x14ac:dyDescent="0.2">
      <c r="L5" s="69" t="s">
        <v>97</v>
      </c>
      <c r="M5" s="18">
        <v>62711</v>
      </c>
      <c r="N5" s="18"/>
    </row>
    <row r="6" spans="12:15" x14ac:dyDescent="0.2">
      <c r="L6" s="69" t="s">
        <v>98</v>
      </c>
      <c r="M6" s="18">
        <v>85228</v>
      </c>
      <c r="N6" s="18"/>
    </row>
    <row r="7" spans="12:15" x14ac:dyDescent="0.2">
      <c r="L7" s="69" t="s">
        <v>99</v>
      </c>
      <c r="M7" s="18">
        <v>105578</v>
      </c>
      <c r="N7" s="18"/>
    </row>
    <row r="8" spans="12:15" x14ac:dyDescent="0.2">
      <c r="L8" s="69" t="s">
        <v>100</v>
      </c>
      <c r="M8" s="18">
        <v>106207</v>
      </c>
      <c r="N8" s="18"/>
    </row>
    <row r="9" spans="12:15" x14ac:dyDescent="0.2">
      <c r="L9" s="69" t="s">
        <v>101</v>
      </c>
      <c r="M9" s="18">
        <v>128136</v>
      </c>
      <c r="N9" s="18"/>
    </row>
    <row r="10" spans="12:15" x14ac:dyDescent="0.2">
      <c r="L10" s="69" t="s">
        <v>102</v>
      </c>
      <c r="M10" s="18">
        <v>128262</v>
      </c>
      <c r="N10" s="18"/>
      <c r="O10" s="75"/>
    </row>
    <row r="11" spans="12:15" x14ac:dyDescent="0.2">
      <c r="L11" s="69" t="s">
        <v>103</v>
      </c>
      <c r="M11" s="18">
        <v>124198</v>
      </c>
      <c r="N11" s="18"/>
    </row>
    <row r="12" spans="12:15" x14ac:dyDescent="0.2">
      <c r="L12" s="69" t="s">
        <v>104</v>
      </c>
      <c r="M12" s="18">
        <v>102122</v>
      </c>
      <c r="N12" s="18"/>
    </row>
    <row r="13" spans="12:15" x14ac:dyDescent="0.2">
      <c r="L13" s="69" t="s">
        <v>105</v>
      </c>
      <c r="M13" s="18">
        <v>78982</v>
      </c>
      <c r="N13" s="18"/>
    </row>
    <row r="14" spans="12:15" x14ac:dyDescent="0.2">
      <c r="L14" s="69" t="s">
        <v>106</v>
      </c>
      <c r="M14" s="18">
        <v>96434</v>
      </c>
      <c r="N14" s="18"/>
    </row>
    <row r="15" spans="12:15" x14ac:dyDescent="0.2">
      <c r="L15" s="70"/>
      <c r="M15" s="71">
        <f>SUM(M3:M14)</f>
        <v>1108600</v>
      </c>
      <c r="N15" s="71"/>
    </row>
    <row r="16" spans="12:15" x14ac:dyDescent="0.2">
      <c r="L16" s="5"/>
      <c r="M16" s="5"/>
      <c r="N16" s="5"/>
    </row>
    <row r="17" spans="12:14" x14ac:dyDescent="0.2">
      <c r="L17" s="5"/>
      <c r="M17" s="5"/>
      <c r="N17" s="5"/>
    </row>
    <row r="18" spans="12:14" x14ac:dyDescent="0.2">
      <c r="L18" s="5"/>
      <c r="M18" s="5"/>
      <c r="N18" s="5"/>
    </row>
    <row r="19" spans="12:14" x14ac:dyDescent="0.2">
      <c r="L19" s="5"/>
      <c r="M19" s="5"/>
      <c r="N19" s="5"/>
    </row>
    <row r="20" spans="12:14" x14ac:dyDescent="0.2">
      <c r="L20" s="5"/>
      <c r="M20" s="5"/>
      <c r="N20" s="5"/>
    </row>
  </sheetData>
  <phoneticPr fontId="2" type="noConversion"/>
  <printOptions horizontalCentered="1"/>
  <pageMargins left="0.78740157480314965" right="0.78740157480314965" top="6.2992125984251972" bottom="0.59055118110236227" header="0.51181102362204722" footer="0.51181102362204722"/>
  <pageSetup paperSize="9" scale="90" orientation="portrait" horizontalDpi="1200" verticalDpi="12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6"/>
  <sheetViews>
    <sheetView showGridLines="0" zoomScaleNormal="100" workbookViewId="0">
      <selection activeCell="AF8" sqref="AF8"/>
    </sheetView>
  </sheetViews>
  <sheetFormatPr defaultColWidth="9.33203125" defaultRowHeight="12.75" x14ac:dyDescent="0.2"/>
  <cols>
    <col min="1" max="1" width="1.33203125" style="86" customWidth="1"/>
    <col min="2" max="3" width="1.33203125" style="76" customWidth="1"/>
    <col min="4" max="4" width="1.83203125" style="76" customWidth="1"/>
    <col min="5" max="5" width="14.83203125" style="76" customWidth="1"/>
    <col min="6" max="6" width="0.6640625" style="76" customWidth="1"/>
    <col min="7" max="7" width="9" style="76" customWidth="1"/>
    <col min="8" max="9" width="0.6640625" style="76" customWidth="1"/>
    <col min="10" max="10" width="10" style="76" customWidth="1"/>
    <col min="11" max="11" width="0.6640625" style="76" customWidth="1"/>
    <col min="12" max="12" width="8.83203125" style="101" customWidth="1"/>
    <col min="13" max="13" width="2.5" style="76" customWidth="1"/>
    <col min="14" max="14" width="0.6640625" style="76" customWidth="1"/>
    <col min="15" max="15" width="10" style="76" customWidth="1"/>
    <col min="16" max="16" width="0.83203125" style="76" customWidth="1"/>
    <col min="17" max="17" width="0.6640625" style="76" customWidth="1"/>
    <col min="18" max="18" width="10" style="76" customWidth="1"/>
    <col min="19" max="19" width="0.6640625" style="76" customWidth="1"/>
    <col min="20" max="20" width="0.83203125" style="76" customWidth="1"/>
    <col min="21" max="21" width="8.5" style="101" customWidth="1"/>
    <col min="22" max="22" width="2" style="76" customWidth="1"/>
    <col min="23" max="23" width="2.5" style="76" customWidth="1"/>
    <col min="24" max="24" width="6.33203125" style="76" customWidth="1"/>
    <col min="25" max="25" width="2.5" style="76" customWidth="1"/>
    <col min="26" max="26" width="1.83203125" style="76" customWidth="1"/>
    <col min="27" max="27" width="9.5" style="76" customWidth="1"/>
    <col min="28" max="28" width="9.33203125" style="76"/>
    <col min="29" max="29" width="12" style="76" customWidth="1"/>
    <col min="30" max="30" width="5" style="76" customWidth="1"/>
    <col min="31" max="31" width="9.33203125" style="76"/>
    <col min="32" max="32" width="9.1640625" style="76" customWidth="1"/>
    <col min="33" max="33" width="14.5" style="76" customWidth="1"/>
    <col min="34" max="34" width="8.83203125" style="76" customWidth="1"/>
    <col min="35" max="16384" width="9.33203125" style="76"/>
  </cols>
  <sheetData>
    <row r="1" spans="1:32" ht="28.5" customHeight="1" thickBot="1" x14ac:dyDescent="0.25">
      <c r="A1" s="151" t="s">
        <v>82</v>
      </c>
    </row>
    <row r="2" spans="1:32" ht="18.75" customHeight="1" x14ac:dyDescent="0.2">
      <c r="A2" s="87"/>
      <c r="B2" s="77"/>
      <c r="C2" s="77"/>
      <c r="D2" s="77"/>
      <c r="E2" s="78"/>
      <c r="F2" s="229" t="s">
        <v>0</v>
      </c>
      <c r="G2" s="230"/>
      <c r="H2" s="230"/>
      <c r="I2" s="230"/>
      <c r="J2" s="230"/>
      <c r="K2" s="230"/>
      <c r="L2" s="230"/>
      <c r="M2" s="231"/>
      <c r="N2" s="229" t="s">
        <v>1</v>
      </c>
      <c r="O2" s="230"/>
      <c r="P2" s="230"/>
      <c r="Q2" s="230"/>
      <c r="R2" s="230"/>
      <c r="S2" s="230"/>
      <c r="T2" s="230"/>
      <c r="U2" s="230"/>
      <c r="V2" s="231"/>
      <c r="W2" s="221" t="s">
        <v>107</v>
      </c>
      <c r="X2" s="222"/>
      <c r="Y2" s="222"/>
      <c r="Z2" s="222"/>
      <c r="AA2" s="222"/>
    </row>
    <row r="3" spans="1:32" ht="38.25" customHeight="1" x14ac:dyDescent="0.2">
      <c r="A3" s="88"/>
      <c r="B3" s="79"/>
      <c r="C3" s="79"/>
      <c r="D3" s="79"/>
      <c r="E3" s="80"/>
      <c r="F3" s="223" t="s">
        <v>72</v>
      </c>
      <c r="G3" s="224"/>
      <c r="H3" s="225"/>
      <c r="I3" s="223" t="s">
        <v>84</v>
      </c>
      <c r="J3" s="224"/>
      <c r="K3" s="225"/>
      <c r="L3" s="226" t="s">
        <v>133</v>
      </c>
      <c r="M3" s="228"/>
      <c r="N3" s="223" t="s">
        <v>72</v>
      </c>
      <c r="O3" s="224"/>
      <c r="P3" s="225"/>
      <c r="Q3" s="223" t="s">
        <v>84</v>
      </c>
      <c r="R3" s="224"/>
      <c r="S3" s="225"/>
      <c r="T3" s="226" t="s">
        <v>133</v>
      </c>
      <c r="U3" s="227"/>
      <c r="V3" s="228"/>
      <c r="W3" s="226" t="s">
        <v>3</v>
      </c>
      <c r="X3" s="227"/>
      <c r="Y3" s="228"/>
      <c r="Z3" s="226" t="s">
        <v>60</v>
      </c>
      <c r="AA3" s="227"/>
    </row>
    <row r="4" spans="1:32" ht="21.75" customHeight="1" x14ac:dyDescent="0.2">
      <c r="A4" s="10" t="s">
        <v>2</v>
      </c>
      <c r="B4" s="10"/>
      <c r="C4" s="10"/>
      <c r="D4" s="10"/>
      <c r="E4" s="24"/>
      <c r="F4" s="81"/>
      <c r="G4" s="34">
        <f>SUM(G5:G6)</f>
        <v>44876</v>
      </c>
      <c r="H4" s="34"/>
      <c r="I4" s="34">
        <f t="shared" ref="I4" si="0">SUM(I5:I6)</f>
        <v>0</v>
      </c>
      <c r="J4" s="140">
        <f>SUM(J5:J6)</f>
        <v>48720</v>
      </c>
      <c r="K4" s="141"/>
      <c r="L4" s="191">
        <f>ROUND(J4/G4*100,1)</f>
        <v>108.6</v>
      </c>
      <c r="M4" s="113"/>
      <c r="N4" s="114"/>
      <c r="O4" s="34">
        <f>SUM(O5:O6)</f>
        <v>84473</v>
      </c>
      <c r="P4" s="34">
        <f t="shared" ref="P4" si="1">SUM(P5:P6)</f>
        <v>0</v>
      </c>
      <c r="Q4" s="34"/>
      <c r="R4" s="140">
        <f>SUM(R5:R6)</f>
        <v>96523</v>
      </c>
      <c r="S4" s="145"/>
      <c r="T4" s="145"/>
      <c r="U4" s="146">
        <f>ROUND(R4/O4*100,1)</f>
        <v>114.3</v>
      </c>
      <c r="V4" s="25"/>
      <c r="W4" s="11"/>
      <c r="X4" s="102">
        <f>SUM(X5:X6)</f>
        <v>100</v>
      </c>
      <c r="Y4" s="82"/>
      <c r="Z4" s="25"/>
      <c r="AA4" s="139">
        <f>R4/J4</f>
        <v>1.9811781609195402</v>
      </c>
      <c r="AF4" s="105"/>
    </row>
    <row r="5" spans="1:32" ht="14.25" customHeight="1" x14ac:dyDescent="0.2">
      <c r="A5" s="5"/>
      <c r="B5" s="5"/>
      <c r="C5" s="5" t="s">
        <v>11</v>
      </c>
      <c r="D5" s="5"/>
      <c r="E5" s="3"/>
      <c r="F5" s="83"/>
      <c r="G5" s="4">
        <v>14852</v>
      </c>
      <c r="H5" s="4"/>
      <c r="I5" s="4"/>
      <c r="J5" s="142">
        <v>14449</v>
      </c>
      <c r="K5" s="143"/>
      <c r="L5" s="144">
        <f>ROUND(J5/G5*100,1)</f>
        <v>97.3</v>
      </c>
      <c r="M5" s="116"/>
      <c r="N5" s="101"/>
      <c r="O5" s="99">
        <v>28130</v>
      </c>
      <c r="P5" s="101"/>
      <c r="Q5" s="101"/>
      <c r="R5" s="147">
        <v>28305</v>
      </c>
      <c r="S5" s="148"/>
      <c r="T5" s="148"/>
      <c r="U5" s="149">
        <f>ROUND(R5/O5*100,1)</f>
        <v>100.6</v>
      </c>
      <c r="V5" s="7"/>
      <c r="W5" s="13"/>
      <c r="X5" s="144">
        <f>R5/R4*100</f>
        <v>29.324616930679738</v>
      </c>
      <c r="Y5" s="20"/>
      <c r="Z5" s="7"/>
      <c r="AA5" s="137">
        <f>R5/J5</f>
        <v>1.958959097515399</v>
      </c>
    </row>
    <row r="6" spans="1:32" ht="14.25" customHeight="1" x14ac:dyDescent="0.2">
      <c r="A6" s="5"/>
      <c r="B6" s="5"/>
      <c r="C6" s="5" t="s">
        <v>12</v>
      </c>
      <c r="D6" s="5"/>
      <c r="E6" s="3"/>
      <c r="G6" s="4">
        <v>30024</v>
      </c>
      <c r="H6" s="4"/>
      <c r="I6" s="4"/>
      <c r="J6" s="142">
        <v>34271</v>
      </c>
      <c r="K6" s="143"/>
      <c r="L6" s="144">
        <f>ROUND(J6/G6*100,1)</f>
        <v>114.1</v>
      </c>
      <c r="M6" s="116"/>
      <c r="N6" s="101"/>
      <c r="O6" s="99">
        <v>56343</v>
      </c>
      <c r="P6" s="101"/>
      <c r="Q6" s="101"/>
      <c r="R6" s="147">
        <v>68218</v>
      </c>
      <c r="S6" s="148"/>
      <c r="T6" s="148"/>
      <c r="U6" s="149">
        <f>ROUND(R6/O6*100,1)</f>
        <v>121.1</v>
      </c>
      <c r="V6" s="7"/>
      <c r="W6" s="13"/>
      <c r="X6" s="144">
        <f>R6/R4*100</f>
        <v>70.675383069320262</v>
      </c>
      <c r="Y6" s="20"/>
      <c r="Z6" s="7"/>
      <c r="AA6" s="137">
        <f>R6/J6</f>
        <v>1.9905459426337135</v>
      </c>
      <c r="AB6" s="138"/>
    </row>
    <row r="7" spans="1:32" ht="15.75" customHeight="1" x14ac:dyDescent="0.2">
      <c r="A7" s="5"/>
      <c r="B7" s="5" t="s">
        <v>13</v>
      </c>
      <c r="C7" s="5"/>
      <c r="D7" s="5"/>
      <c r="E7" s="28"/>
      <c r="F7" s="83"/>
      <c r="G7" s="4"/>
      <c r="H7" s="4"/>
      <c r="I7" s="4"/>
      <c r="J7" s="99"/>
      <c r="K7" s="115"/>
      <c r="L7" s="27"/>
      <c r="M7" s="116"/>
      <c r="N7" s="101"/>
      <c r="O7" s="4"/>
      <c r="P7" s="101"/>
      <c r="Q7" s="101"/>
      <c r="R7" s="99"/>
      <c r="S7" s="101"/>
      <c r="T7" s="101"/>
      <c r="U7" s="98"/>
      <c r="V7" s="7"/>
      <c r="W7" s="13"/>
      <c r="X7" s="27"/>
      <c r="Y7" s="20"/>
      <c r="Z7" s="7"/>
      <c r="AA7" s="139"/>
      <c r="AB7" s="138"/>
    </row>
    <row r="8" spans="1:32" ht="14.25" customHeight="1" x14ac:dyDescent="0.2">
      <c r="A8" s="5"/>
      <c r="B8" s="5"/>
      <c r="C8" s="10" t="s">
        <v>70</v>
      </c>
      <c r="D8" s="5"/>
      <c r="E8" s="29"/>
      <c r="F8" s="83"/>
      <c r="G8" s="34">
        <f>SUM(G9:G10)</f>
        <v>31245</v>
      </c>
      <c r="H8" s="34"/>
      <c r="I8" s="34">
        <f t="shared" ref="I8" si="2">SUM(I9:I10)</f>
        <v>0</v>
      </c>
      <c r="J8" s="34">
        <f>SUM(J9:J10)</f>
        <v>33945</v>
      </c>
      <c r="K8" s="112"/>
      <c r="L8" s="102">
        <f>ROUND(J8/G8*100,1)</f>
        <v>108.6</v>
      </c>
      <c r="M8" s="113"/>
      <c r="N8" s="114"/>
      <c r="O8" s="34">
        <f>SUM(O9:O10)</f>
        <v>53158</v>
      </c>
      <c r="P8" s="34">
        <f t="shared" ref="P8" si="3">SUM(P9:P10)</f>
        <v>0</v>
      </c>
      <c r="Q8" s="34"/>
      <c r="R8" s="34">
        <f>SUM(R9:R10)</f>
        <v>58703</v>
      </c>
      <c r="S8" s="114"/>
      <c r="T8" s="114"/>
      <c r="U8" s="103">
        <f>ROUND(R8/O8*100,1)</f>
        <v>110.4</v>
      </c>
      <c r="V8" s="25"/>
      <c r="W8" s="11"/>
      <c r="X8" s="102">
        <f>SUM(X9:X10)</f>
        <v>99.999999999999986</v>
      </c>
      <c r="Z8" s="25"/>
      <c r="AA8" s="25">
        <f>R8/J8</f>
        <v>1.7293563116806598</v>
      </c>
    </row>
    <row r="9" spans="1:32" ht="14.25" customHeight="1" x14ac:dyDescent="0.2">
      <c r="A9" s="5"/>
      <c r="B9" s="5"/>
      <c r="C9" s="30"/>
      <c r="D9" s="89" t="s">
        <v>11</v>
      </c>
      <c r="E9" s="31"/>
      <c r="F9" s="83"/>
      <c r="G9" s="4">
        <v>9824</v>
      </c>
      <c r="H9" s="99"/>
      <c r="I9" s="99"/>
      <c r="J9" s="4">
        <v>9408</v>
      </c>
      <c r="K9" s="115"/>
      <c r="L9" s="27">
        <f>ROUND(J9/G9*100,1)</f>
        <v>95.8</v>
      </c>
      <c r="M9" s="116"/>
      <c r="N9" s="101"/>
      <c r="O9" s="99">
        <v>16606</v>
      </c>
      <c r="P9" s="101"/>
      <c r="Q9" s="101"/>
      <c r="R9" s="99">
        <v>15632</v>
      </c>
      <c r="S9" s="101"/>
      <c r="T9" s="101"/>
      <c r="U9" s="98">
        <f>ROUND(R9/O9*100,1)</f>
        <v>94.1</v>
      </c>
      <c r="V9" s="85"/>
      <c r="W9" s="7"/>
      <c r="X9" s="27">
        <f>R9/R8*100</f>
        <v>26.628962744663813</v>
      </c>
      <c r="Z9" s="7"/>
      <c r="AA9" s="7">
        <f>R9/J9</f>
        <v>1.66156462585034</v>
      </c>
    </row>
    <row r="10" spans="1:32" ht="14.25" customHeight="1" x14ac:dyDescent="0.2">
      <c r="A10" s="5"/>
      <c r="B10" s="5"/>
      <c r="C10" s="30"/>
      <c r="D10" s="89" t="s">
        <v>12</v>
      </c>
      <c r="E10" s="31"/>
      <c r="F10" s="83"/>
      <c r="G10" s="99">
        <v>21421</v>
      </c>
      <c r="H10" s="99"/>
      <c r="I10" s="99"/>
      <c r="J10" s="99">
        <v>24537</v>
      </c>
      <c r="K10" s="115"/>
      <c r="L10" s="27">
        <f>ROUND(J10/G10*100,1)</f>
        <v>114.5</v>
      </c>
      <c r="M10" s="116"/>
      <c r="N10" s="101"/>
      <c r="O10" s="99">
        <v>36552</v>
      </c>
      <c r="P10" s="101"/>
      <c r="Q10" s="101"/>
      <c r="R10" s="99">
        <v>43071</v>
      </c>
      <c r="S10" s="101"/>
      <c r="T10" s="101"/>
      <c r="U10" s="98">
        <f>ROUND(R10/O10*100,1)</f>
        <v>117.8</v>
      </c>
      <c r="V10" s="85"/>
      <c r="W10" s="7"/>
      <c r="X10" s="27">
        <f>R10/R8*100</f>
        <v>73.371037255336176</v>
      </c>
      <c r="Z10" s="7"/>
      <c r="AA10" s="7">
        <f>R10/J10</f>
        <v>1.7553490646778336</v>
      </c>
    </row>
    <row r="11" spans="1:32" x14ac:dyDescent="0.2">
      <c r="AB11" s="100"/>
    </row>
    <row r="16" spans="1:32" x14ac:dyDescent="0.2">
      <c r="R16" s="136"/>
    </row>
  </sheetData>
  <mergeCells count="11">
    <mergeCell ref="F2:M2"/>
    <mergeCell ref="I3:K3"/>
    <mergeCell ref="F3:H3"/>
    <mergeCell ref="N2:V2"/>
    <mergeCell ref="L3:M3"/>
    <mergeCell ref="W2:AA2"/>
    <mergeCell ref="N3:P3"/>
    <mergeCell ref="Q3:S3"/>
    <mergeCell ref="T3:V3"/>
    <mergeCell ref="W3:Y3"/>
    <mergeCell ref="Z3:AA3"/>
  </mergeCells>
  <phoneticPr fontId="2" type="noConversion"/>
  <printOptions horizontalCentered="1"/>
  <pageMargins left="0.59055118110236227" right="0.59055118110236227" top="0.78740157480314965" bottom="0.59055118110236227" header="0.51181102362204722" footer="0.51181102362204722"/>
  <pageSetup paperSize="9" scale="9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0"/>
  <sheetViews>
    <sheetView showGridLines="0" workbookViewId="0">
      <selection activeCell="X15" sqref="X15"/>
    </sheetView>
  </sheetViews>
  <sheetFormatPr defaultColWidth="9.33203125" defaultRowHeight="12.75" x14ac:dyDescent="0.2"/>
  <cols>
    <col min="1" max="1" width="1" style="5" customWidth="1"/>
    <col min="2" max="2" width="1.83203125" style="5" customWidth="1"/>
    <col min="3" max="3" width="32.33203125" style="5" customWidth="1"/>
    <col min="4" max="4" width="6.5" style="5" customWidth="1"/>
    <col min="5" max="5" width="2.83203125" style="5" customWidth="1"/>
    <col min="6" max="6" width="7.1640625" style="5" customWidth="1"/>
    <col min="7" max="7" width="1" style="5" customWidth="1"/>
    <col min="8" max="8" width="9" style="5" customWidth="1"/>
    <col min="9" max="9" width="1.83203125" style="5" customWidth="1"/>
    <col min="10" max="10" width="8.83203125" style="5" customWidth="1"/>
    <col min="11" max="11" width="3.83203125" style="5" customWidth="1"/>
    <col min="12" max="12" width="8.33203125" style="5" customWidth="1"/>
    <col min="13" max="13" width="1.83203125" style="5" customWidth="1"/>
    <col min="14" max="14" width="8.1640625" style="5" customWidth="1"/>
    <col min="15" max="15" width="3.6640625" style="5" customWidth="1"/>
    <col min="16" max="16" width="9.6640625" style="161" customWidth="1"/>
    <col min="17" max="17" width="3.33203125" style="5" customWidth="1"/>
    <col min="18" max="18" width="12.6640625" style="5" customWidth="1"/>
    <col min="19" max="19" width="9.33203125" style="5" customWidth="1"/>
    <col min="20" max="20" width="8.1640625" style="5" customWidth="1"/>
    <col min="21" max="21" width="11" style="5" customWidth="1"/>
    <col min="22" max="22" width="5.83203125" style="5" customWidth="1"/>
    <col min="23" max="23" width="2.83203125" style="5" customWidth="1"/>
    <col min="24" max="16384" width="9.33203125" style="5"/>
  </cols>
  <sheetData>
    <row r="1" spans="1:23" ht="28.5" customHeight="1" thickBot="1" x14ac:dyDescent="0.25">
      <c r="A1" s="150" t="s">
        <v>108</v>
      </c>
    </row>
    <row r="2" spans="1:23" ht="18.75" customHeight="1" x14ac:dyDescent="0.2">
      <c r="A2" s="21"/>
      <c r="B2" s="21"/>
      <c r="C2" s="21"/>
      <c r="D2" s="233" t="s">
        <v>5</v>
      </c>
      <c r="E2" s="234"/>
      <c r="F2" s="239" t="s">
        <v>6</v>
      </c>
      <c r="G2" s="240"/>
      <c r="H2" s="240"/>
      <c r="I2" s="240"/>
      <c r="J2" s="240"/>
      <c r="K2" s="241"/>
      <c r="L2" s="233" t="s">
        <v>66</v>
      </c>
      <c r="M2" s="234"/>
      <c r="N2" s="233" t="s">
        <v>52</v>
      </c>
      <c r="O2" s="234"/>
      <c r="P2" s="233" t="s">
        <v>85</v>
      </c>
      <c r="Q2" s="242"/>
      <c r="R2" s="168"/>
    </row>
    <row r="3" spans="1:23" ht="42" customHeight="1" x14ac:dyDescent="0.2">
      <c r="A3" s="22"/>
      <c r="B3" s="22"/>
      <c r="C3" s="23"/>
      <c r="D3" s="235"/>
      <c r="E3" s="236"/>
      <c r="F3" s="237" t="s">
        <v>62</v>
      </c>
      <c r="G3" s="238"/>
      <c r="H3" s="237" t="s">
        <v>7</v>
      </c>
      <c r="I3" s="238"/>
      <c r="J3" s="237" t="s">
        <v>132</v>
      </c>
      <c r="K3" s="238"/>
      <c r="L3" s="235"/>
      <c r="M3" s="236"/>
      <c r="N3" s="235"/>
      <c r="O3" s="236"/>
      <c r="P3" s="235"/>
      <c r="Q3" s="243"/>
      <c r="R3" s="168"/>
      <c r="S3" s="165"/>
      <c r="U3" s="49"/>
    </row>
    <row r="4" spans="1:23" ht="21.75" customHeight="1" x14ac:dyDescent="0.2">
      <c r="A4" s="10" t="s">
        <v>2</v>
      </c>
      <c r="B4" s="10"/>
      <c r="C4" s="33"/>
      <c r="D4" s="34">
        <f>SUM(D5,D7,D8,D9)</f>
        <v>234</v>
      </c>
      <c r="E4" s="127"/>
      <c r="F4" s="34">
        <f>SUM(F5,F7,F8,F9)</f>
        <v>4889</v>
      </c>
      <c r="G4" s="34"/>
      <c r="H4" s="34">
        <f>SUM(H5,H7,H8,H9)</f>
        <v>1209</v>
      </c>
      <c r="I4" s="34"/>
      <c r="J4" s="34" t="s">
        <v>10</v>
      </c>
      <c r="K4" s="127"/>
      <c r="L4" s="34">
        <f>SUM(L5,L7,L8,L9)</f>
        <v>14220</v>
      </c>
      <c r="M4" s="127"/>
      <c r="N4" s="34">
        <f>SUM(N5,N7,N8,N9)</f>
        <v>767</v>
      </c>
      <c r="O4" s="113"/>
      <c r="P4" s="146">
        <v>21.9</v>
      </c>
      <c r="S4" s="8"/>
      <c r="T4" s="152"/>
      <c r="U4" s="95"/>
      <c r="V4" s="73"/>
    </row>
    <row r="5" spans="1:23" ht="14.25" customHeight="1" x14ac:dyDescent="0.2">
      <c r="B5" s="5" t="s">
        <v>130</v>
      </c>
      <c r="C5" s="3"/>
      <c r="D5" s="115">
        <v>56</v>
      </c>
      <c r="E5" s="124"/>
      <c r="F5" s="4">
        <v>3898</v>
      </c>
      <c r="G5" s="36"/>
      <c r="H5" s="36">
        <v>189</v>
      </c>
      <c r="I5" s="36"/>
      <c r="J5" s="4" t="s">
        <v>10</v>
      </c>
      <c r="K5" s="125"/>
      <c r="L5" s="4">
        <v>7832</v>
      </c>
      <c r="M5" s="37"/>
      <c r="N5" s="4" t="s">
        <v>10</v>
      </c>
      <c r="O5" s="116"/>
      <c r="P5" s="149">
        <v>26.5</v>
      </c>
      <c r="S5" s="8"/>
      <c r="T5" s="4"/>
      <c r="U5" s="84"/>
      <c r="V5" s="109"/>
    </row>
    <row r="6" spans="1:23" ht="12.75" customHeight="1" x14ac:dyDescent="0.2">
      <c r="C6" s="3" t="s">
        <v>73</v>
      </c>
      <c r="D6" s="123">
        <v>51</v>
      </c>
      <c r="E6" s="126"/>
      <c r="F6" s="93">
        <v>3612</v>
      </c>
      <c r="G6" s="36"/>
      <c r="H6" s="36">
        <v>148</v>
      </c>
      <c r="I6" s="36"/>
      <c r="J6" s="4" t="s">
        <v>10</v>
      </c>
      <c r="K6" s="36"/>
      <c r="L6" s="93">
        <v>7236</v>
      </c>
      <c r="M6" s="4"/>
      <c r="N6" s="93" t="s">
        <v>10</v>
      </c>
      <c r="O6" s="116"/>
      <c r="P6" s="149">
        <v>26.2</v>
      </c>
      <c r="S6" s="8"/>
      <c r="T6" s="4"/>
      <c r="U6" s="84"/>
      <c r="V6" s="72"/>
    </row>
    <row r="7" spans="1:23" ht="28.5" customHeight="1" x14ac:dyDescent="0.2">
      <c r="B7" s="244" t="s">
        <v>77</v>
      </c>
      <c r="C7" s="245"/>
      <c r="D7" s="130">
        <v>138</v>
      </c>
      <c r="E7" s="186"/>
      <c r="F7" s="130">
        <v>422</v>
      </c>
      <c r="G7" s="186"/>
      <c r="H7" s="181">
        <v>1020</v>
      </c>
      <c r="I7" s="187"/>
      <c r="J7" s="119" t="s">
        <v>10</v>
      </c>
      <c r="K7" s="188"/>
      <c r="L7" s="131">
        <v>4501</v>
      </c>
      <c r="M7" s="189"/>
      <c r="N7" s="132">
        <v>767</v>
      </c>
      <c r="O7" s="190"/>
      <c r="P7" s="118" t="s">
        <v>10</v>
      </c>
      <c r="S7" s="8"/>
      <c r="T7" s="35"/>
      <c r="U7" s="133"/>
      <c r="V7" s="72"/>
    </row>
    <row r="8" spans="1:23" ht="12.75" customHeight="1" x14ac:dyDescent="0.2">
      <c r="B8" s="3" t="s">
        <v>74</v>
      </c>
      <c r="C8" s="128"/>
      <c r="D8" s="115">
        <v>39</v>
      </c>
      <c r="E8" s="115"/>
      <c r="F8" s="123">
        <v>564</v>
      </c>
      <c r="G8" s="115"/>
      <c r="H8" s="34" t="s">
        <v>10</v>
      </c>
      <c r="I8" s="36"/>
      <c r="J8" s="4" t="s">
        <v>10</v>
      </c>
      <c r="K8" s="36"/>
      <c r="L8" s="108">
        <v>1876</v>
      </c>
      <c r="M8" s="4"/>
      <c r="N8" s="93" t="s">
        <v>10</v>
      </c>
      <c r="O8" s="115"/>
      <c r="P8" s="93" t="s">
        <v>10</v>
      </c>
      <c r="S8" s="8"/>
      <c r="T8" s="35"/>
      <c r="U8" s="74"/>
      <c r="V8" s="72"/>
    </row>
    <row r="9" spans="1:23" ht="14.25" customHeight="1" x14ac:dyDescent="0.2">
      <c r="B9" s="86" t="s">
        <v>131</v>
      </c>
      <c r="D9" s="123">
        <v>1</v>
      </c>
      <c r="E9" s="115"/>
      <c r="F9" s="123">
        <v>5</v>
      </c>
      <c r="G9" s="115"/>
      <c r="H9" s="34" t="s">
        <v>10</v>
      </c>
      <c r="I9" s="4"/>
      <c r="J9" s="4" t="s">
        <v>10</v>
      </c>
      <c r="K9" s="4"/>
      <c r="L9" s="93">
        <v>11</v>
      </c>
      <c r="M9" s="4"/>
      <c r="N9" s="93" t="s">
        <v>10</v>
      </c>
      <c r="O9" s="115"/>
      <c r="P9" s="93" t="s">
        <v>10</v>
      </c>
      <c r="Q9" s="2"/>
      <c r="R9" s="2"/>
      <c r="S9" s="27"/>
      <c r="T9" s="35"/>
      <c r="U9" s="110"/>
      <c r="V9" s="72"/>
      <c r="W9" s="40"/>
    </row>
    <row r="10" spans="1:23" ht="12.95" customHeight="1" x14ac:dyDescent="0.2">
      <c r="C10" s="92"/>
      <c r="D10" s="2"/>
      <c r="E10" s="2"/>
      <c r="F10" s="2"/>
      <c r="G10" s="2"/>
      <c r="H10" s="4"/>
      <c r="I10" s="4"/>
      <c r="J10" s="34"/>
      <c r="K10" s="4"/>
      <c r="L10" s="4"/>
      <c r="M10" s="4"/>
      <c r="N10" s="34"/>
      <c r="O10" s="2"/>
      <c r="P10" s="144"/>
      <c r="Q10" s="2"/>
      <c r="R10" s="2"/>
      <c r="S10" s="27"/>
      <c r="T10" s="35"/>
      <c r="U10" s="38"/>
      <c r="V10" s="72"/>
      <c r="W10" s="40"/>
    </row>
    <row r="11" spans="1:23" ht="11.1" customHeight="1" x14ac:dyDescent="0.2">
      <c r="B11" s="176" t="s">
        <v>9</v>
      </c>
      <c r="C11" s="41" t="s">
        <v>111</v>
      </c>
      <c r="D11" s="2"/>
      <c r="E11" s="2"/>
      <c r="F11" s="2"/>
      <c r="G11" s="2"/>
      <c r="H11" s="2"/>
      <c r="I11" s="2"/>
      <c r="J11" s="2"/>
      <c r="K11" s="2"/>
      <c r="L11" s="2"/>
      <c r="M11" s="2"/>
    </row>
    <row r="12" spans="1:23" ht="11.1" customHeight="1" x14ac:dyDescent="0.2">
      <c r="B12" s="176" t="s">
        <v>8</v>
      </c>
      <c r="C12" s="42" t="s">
        <v>112</v>
      </c>
      <c r="D12" s="2"/>
      <c r="E12" s="2"/>
      <c r="F12" s="2"/>
      <c r="G12" s="2"/>
      <c r="H12" s="43"/>
      <c r="I12" s="2"/>
      <c r="J12" s="2"/>
      <c r="K12" s="2"/>
      <c r="L12" s="26"/>
      <c r="M12" s="2"/>
    </row>
    <row r="13" spans="1:23" ht="11.1" customHeight="1" x14ac:dyDescent="0.2">
      <c r="B13" s="176" t="s">
        <v>15</v>
      </c>
      <c r="C13" s="41" t="s">
        <v>113</v>
      </c>
      <c r="D13" s="2"/>
      <c r="E13" s="2"/>
      <c r="F13" s="2"/>
      <c r="G13" s="2"/>
      <c r="H13" s="2"/>
      <c r="I13" s="2"/>
      <c r="J13" s="2" t="s">
        <v>14</v>
      </c>
      <c r="K13" s="2"/>
      <c r="L13" s="2"/>
      <c r="M13" s="2"/>
    </row>
    <row r="14" spans="1:23" ht="11.1" customHeight="1" x14ac:dyDescent="0.2">
      <c r="B14" s="176" t="s">
        <v>64</v>
      </c>
      <c r="C14" s="232" t="s">
        <v>114</v>
      </c>
      <c r="D14" s="232"/>
      <c r="E14" s="232"/>
      <c r="F14" s="232"/>
      <c r="G14" s="232"/>
      <c r="H14" s="232"/>
      <c r="I14" s="232"/>
      <c r="J14" s="232"/>
      <c r="K14" s="232"/>
      <c r="L14" s="232"/>
      <c r="M14" s="232"/>
      <c r="N14" s="232"/>
      <c r="O14" s="232"/>
      <c r="P14" s="232"/>
      <c r="Q14" s="232"/>
      <c r="R14" s="166"/>
      <c r="S14" s="62"/>
      <c r="T14" s="62"/>
      <c r="U14" s="62"/>
    </row>
    <row r="15" spans="1:23" ht="11.1" customHeight="1" x14ac:dyDescent="0.2">
      <c r="B15" s="176" t="s">
        <v>75</v>
      </c>
      <c r="C15" s="232" t="s">
        <v>115</v>
      </c>
      <c r="D15" s="232"/>
      <c r="E15" s="232"/>
      <c r="F15" s="232"/>
      <c r="G15" s="232"/>
      <c r="H15" s="232"/>
      <c r="I15" s="232"/>
      <c r="J15" s="232"/>
      <c r="K15" s="232"/>
      <c r="L15" s="232"/>
      <c r="M15" s="232"/>
      <c r="N15" s="232"/>
      <c r="O15" s="232"/>
      <c r="P15" s="232"/>
      <c r="Q15" s="232"/>
      <c r="R15" s="166"/>
      <c r="S15" s="62"/>
      <c r="T15" s="62"/>
      <c r="U15" s="62"/>
    </row>
    <row r="16" spans="1:23" ht="11.1" customHeight="1" x14ac:dyDescent="0.2">
      <c r="B16" s="176" t="s">
        <v>69</v>
      </c>
      <c r="C16" s="232" t="s">
        <v>125</v>
      </c>
      <c r="D16" s="232"/>
      <c r="E16" s="232"/>
      <c r="F16" s="232"/>
      <c r="G16" s="232"/>
      <c r="H16" s="232"/>
      <c r="I16" s="232"/>
      <c r="J16" s="232"/>
      <c r="K16" s="232"/>
      <c r="L16" s="232"/>
      <c r="M16" s="232"/>
      <c r="N16" s="232"/>
      <c r="O16" s="232"/>
      <c r="P16" s="232"/>
      <c r="Q16" s="232"/>
      <c r="R16" s="166"/>
      <c r="S16" s="62"/>
      <c r="T16" s="62"/>
      <c r="U16" s="62"/>
    </row>
    <row r="17" spans="1:21" ht="11.1" customHeight="1" x14ac:dyDescent="0.2">
      <c r="A17" s="60"/>
      <c r="C17" s="232"/>
      <c r="D17" s="232"/>
      <c r="E17" s="232"/>
      <c r="F17" s="232"/>
      <c r="G17" s="232"/>
      <c r="H17" s="232"/>
      <c r="I17" s="232"/>
      <c r="J17" s="232"/>
      <c r="K17" s="232"/>
      <c r="L17" s="232"/>
      <c r="M17" s="232"/>
      <c r="N17" s="232"/>
      <c r="O17" s="232"/>
      <c r="P17" s="232"/>
      <c r="Q17" s="232"/>
      <c r="R17" s="166"/>
      <c r="S17" s="62"/>
      <c r="T17" s="62"/>
      <c r="U17" s="62"/>
    </row>
    <row r="18" spans="1:21" ht="12.75" customHeight="1" x14ac:dyDescent="0.2"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</row>
    <row r="19" spans="1:21" ht="12.75" customHeight="1" x14ac:dyDescent="0.2"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</row>
    <row r="20" spans="1:21" ht="12.75" customHeight="1" x14ac:dyDescent="0.2"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</row>
  </sheetData>
  <mergeCells count="13">
    <mergeCell ref="C17:Q17"/>
    <mergeCell ref="C14:Q14"/>
    <mergeCell ref="L2:M3"/>
    <mergeCell ref="D2:E3"/>
    <mergeCell ref="F3:G3"/>
    <mergeCell ref="H3:I3"/>
    <mergeCell ref="J3:K3"/>
    <mergeCell ref="F2:K2"/>
    <mergeCell ref="N2:O3"/>
    <mergeCell ref="P2:Q3"/>
    <mergeCell ref="B7:C7"/>
    <mergeCell ref="C16:Q16"/>
    <mergeCell ref="C15:Q15"/>
  </mergeCells>
  <phoneticPr fontId="2" type="noConversion"/>
  <printOptions horizontalCentered="1"/>
  <pageMargins left="0.59055118110236227" right="0.59055118110236227" top="6.8897637795275593" bottom="0.59055118110236227" header="0.51181102362204722" footer="0.51181102362204722"/>
  <pageSetup paperSize="9" scale="95" orientation="portrait" r:id="rId1"/>
  <headerFooter alignWithMargins="0">
    <oddFooter>&amp;L&amp;9 2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7"/>
  <sheetViews>
    <sheetView showGridLines="0" zoomScaleNormal="100" workbookViewId="0">
      <pane ySplit="4" topLeftCell="A5" activePane="bottomLeft" state="frozen"/>
      <selection pane="bottomLeft" activeCell="Y17" sqref="Y17"/>
    </sheetView>
  </sheetViews>
  <sheetFormatPr defaultColWidth="9.33203125" defaultRowHeight="12.75" x14ac:dyDescent="0.2"/>
  <cols>
    <col min="1" max="1" width="1" style="5" customWidth="1"/>
    <col min="2" max="2" width="1.83203125" style="5" customWidth="1"/>
    <col min="3" max="3" width="32.5" style="5" customWidth="1"/>
    <col min="4" max="4" width="9" style="5" customWidth="1"/>
    <col min="5" max="5" width="0.83203125" style="5" customWidth="1"/>
    <col min="6" max="6" width="8.83203125" style="5" customWidth="1"/>
    <col min="7" max="7" width="0.83203125" style="5" customWidth="1"/>
    <col min="8" max="8" width="9.1640625" style="5" customWidth="1"/>
    <col min="9" max="9" width="0.83203125" style="5" customWidth="1"/>
    <col min="10" max="10" width="8.83203125" style="5" customWidth="1"/>
    <col min="11" max="11" width="1" style="5" customWidth="1"/>
    <col min="12" max="12" width="9.1640625" style="5" customWidth="1"/>
    <col min="13" max="13" width="0.83203125" style="5" customWidth="1"/>
    <col min="14" max="14" width="8.83203125" style="5" customWidth="1"/>
    <col min="15" max="15" width="0.83203125" style="5" customWidth="1"/>
    <col min="16" max="16" width="9.1640625" style="5" customWidth="1"/>
    <col min="17" max="17" width="0.83203125" style="5" customWidth="1"/>
    <col min="18" max="18" width="8.83203125" style="5" customWidth="1"/>
    <col min="19" max="19" width="1.1640625" style="5" customWidth="1"/>
    <col min="20" max="20" width="9.33203125" style="5"/>
    <col min="21" max="21" width="1.83203125" style="5" customWidth="1"/>
    <col min="22" max="22" width="9.33203125" style="5"/>
    <col min="23" max="24" width="0.83203125" style="5" customWidth="1"/>
    <col min="25" max="25" width="31" style="5" customWidth="1"/>
    <col min="26" max="16384" width="9.33203125" style="5"/>
  </cols>
  <sheetData>
    <row r="1" spans="1:25" ht="28.5" customHeight="1" thickBot="1" x14ac:dyDescent="0.25">
      <c r="A1" s="150" t="s">
        <v>119</v>
      </c>
    </row>
    <row r="2" spans="1:25" ht="18.75" customHeight="1" x14ac:dyDescent="0.2">
      <c r="A2" s="21"/>
      <c r="B2" s="21"/>
      <c r="C2" s="44"/>
      <c r="D2" s="249" t="s">
        <v>0</v>
      </c>
      <c r="E2" s="250"/>
      <c r="F2" s="250"/>
      <c r="G2" s="250"/>
      <c r="H2" s="250"/>
      <c r="I2" s="250"/>
      <c r="J2" s="250"/>
      <c r="K2" s="251"/>
      <c r="L2" s="246" t="s">
        <v>1</v>
      </c>
      <c r="M2" s="230"/>
      <c r="N2" s="230"/>
      <c r="O2" s="230"/>
      <c r="P2" s="230"/>
      <c r="Q2" s="230"/>
      <c r="R2" s="230"/>
      <c r="S2" s="230"/>
    </row>
    <row r="3" spans="1:25" ht="18.75" customHeight="1" x14ac:dyDescent="0.2">
      <c r="A3" s="2"/>
      <c r="B3" s="2"/>
      <c r="C3" s="2"/>
      <c r="D3" s="223" t="s">
        <v>72</v>
      </c>
      <c r="E3" s="224"/>
      <c r="F3" s="224"/>
      <c r="G3" s="248"/>
      <c r="H3" s="223" t="s">
        <v>84</v>
      </c>
      <c r="I3" s="224"/>
      <c r="J3" s="224"/>
      <c r="K3" s="248"/>
      <c r="L3" s="223" t="s">
        <v>72</v>
      </c>
      <c r="M3" s="224"/>
      <c r="N3" s="224"/>
      <c r="O3" s="224"/>
      <c r="P3" s="223" t="s">
        <v>84</v>
      </c>
      <c r="Q3" s="224"/>
      <c r="R3" s="224"/>
      <c r="S3" s="224"/>
    </row>
    <row r="4" spans="1:25" ht="16.5" customHeight="1" x14ac:dyDescent="0.2">
      <c r="A4" s="22"/>
      <c r="B4" s="22"/>
      <c r="C4" s="22"/>
      <c r="D4" s="223" t="s">
        <v>16</v>
      </c>
      <c r="E4" s="248"/>
      <c r="F4" s="247" t="s">
        <v>17</v>
      </c>
      <c r="G4" s="248"/>
      <c r="H4" s="247" t="s">
        <v>16</v>
      </c>
      <c r="I4" s="248"/>
      <c r="J4" s="247" t="s">
        <v>17</v>
      </c>
      <c r="K4" s="225"/>
      <c r="L4" s="223" t="s">
        <v>16</v>
      </c>
      <c r="M4" s="248"/>
      <c r="N4" s="247" t="s">
        <v>17</v>
      </c>
      <c r="O4" s="248"/>
      <c r="P4" s="247" t="s">
        <v>16</v>
      </c>
      <c r="Q4" s="248"/>
      <c r="R4" s="247" t="s">
        <v>17</v>
      </c>
      <c r="S4" s="224"/>
    </row>
    <row r="5" spans="1:25" ht="24.75" customHeight="1" x14ac:dyDescent="0.2">
      <c r="A5" s="254" t="s">
        <v>95</v>
      </c>
      <c r="B5" s="254"/>
      <c r="C5" s="255"/>
      <c r="D5" s="45">
        <f>SUM(D6,D8:D10)</f>
        <v>44876</v>
      </c>
      <c r="E5" s="45"/>
      <c r="F5" s="45">
        <f>SUM(F6,F8:F10)</f>
        <v>30024</v>
      </c>
      <c r="G5" s="45"/>
      <c r="H5" s="152">
        <v>48720</v>
      </c>
      <c r="I5" s="45"/>
      <c r="J5" s="45">
        <v>34271</v>
      </c>
      <c r="K5" s="129"/>
      <c r="L5" s="45">
        <f>SUM(L6,L8:L10)</f>
        <v>84473</v>
      </c>
      <c r="M5" s="45"/>
      <c r="N5" s="45">
        <f>SUM(N6,N8:N10)</f>
        <v>56343</v>
      </c>
      <c r="O5" s="45"/>
      <c r="P5" s="152">
        <v>96523</v>
      </c>
      <c r="Q5" s="45"/>
      <c r="R5" s="45">
        <v>68218</v>
      </c>
      <c r="S5" s="45"/>
    </row>
    <row r="6" spans="1:25" ht="14.25" customHeight="1" x14ac:dyDescent="0.2">
      <c r="B6" s="5" t="s">
        <v>109</v>
      </c>
      <c r="C6" s="3"/>
      <c r="D6" s="4">
        <v>34324</v>
      </c>
      <c r="E6" s="26"/>
      <c r="F6" s="4">
        <v>23894</v>
      </c>
      <c r="G6" s="26"/>
      <c r="H6" s="26">
        <v>37129</v>
      </c>
      <c r="I6" s="26"/>
      <c r="J6" s="4">
        <v>27195</v>
      </c>
      <c r="K6" s="47"/>
      <c r="L6" s="4">
        <v>58839</v>
      </c>
      <c r="M6" s="99"/>
      <c r="N6" s="4">
        <v>41207</v>
      </c>
      <c r="O6" s="26"/>
      <c r="P6" s="4">
        <v>64327</v>
      </c>
      <c r="Q6" s="26"/>
      <c r="R6" s="4">
        <v>47833</v>
      </c>
      <c r="S6" s="26"/>
    </row>
    <row r="7" spans="1:25" ht="12.75" customHeight="1" x14ac:dyDescent="0.2">
      <c r="C7" s="3" t="s">
        <v>73</v>
      </c>
      <c r="D7" s="26">
        <v>31245</v>
      </c>
      <c r="E7" s="26"/>
      <c r="F7" s="26">
        <v>21421</v>
      </c>
      <c r="G7" s="26"/>
      <c r="H7" s="26">
        <v>33945</v>
      </c>
      <c r="I7" s="26"/>
      <c r="J7" s="4">
        <v>24537</v>
      </c>
      <c r="K7" s="47"/>
      <c r="L7" s="99">
        <v>53158</v>
      </c>
      <c r="M7" s="18"/>
      <c r="N7" s="99">
        <v>36552</v>
      </c>
      <c r="O7" s="46"/>
      <c r="P7" s="4">
        <v>58703</v>
      </c>
      <c r="Q7" s="18"/>
      <c r="R7" s="4">
        <v>43071</v>
      </c>
      <c r="S7" s="46"/>
    </row>
    <row r="8" spans="1:25" ht="28.5" customHeight="1" x14ac:dyDescent="0.2">
      <c r="B8" s="244" t="s">
        <v>76</v>
      </c>
      <c r="C8" s="245"/>
      <c r="D8" s="118">
        <v>5450</v>
      </c>
      <c r="E8" s="26"/>
      <c r="F8" s="117">
        <v>3321</v>
      </c>
      <c r="G8" s="26"/>
      <c r="H8" s="119" t="s">
        <v>86</v>
      </c>
      <c r="I8" s="26"/>
      <c r="J8" s="119" t="s">
        <v>86</v>
      </c>
      <c r="K8" s="47"/>
      <c r="L8" s="120">
        <v>16148</v>
      </c>
      <c r="M8" s="18"/>
      <c r="N8" s="117">
        <v>9970</v>
      </c>
      <c r="O8" s="46"/>
      <c r="P8" s="119" t="s">
        <v>86</v>
      </c>
      <c r="Q8" s="18"/>
      <c r="R8" s="119" t="s">
        <v>86</v>
      </c>
      <c r="S8" s="46"/>
    </row>
    <row r="9" spans="1:25" ht="12.75" customHeight="1" x14ac:dyDescent="0.2">
      <c r="B9" s="3" t="s">
        <v>74</v>
      </c>
      <c r="C9" s="128"/>
      <c r="D9" s="4">
        <v>4955</v>
      </c>
      <c r="E9" s="26"/>
      <c r="F9" s="46">
        <v>2732</v>
      </c>
      <c r="G9" s="26"/>
      <c r="H9" s="119" t="s">
        <v>86</v>
      </c>
      <c r="I9" s="26"/>
      <c r="J9" s="119" t="s">
        <v>86</v>
      </c>
      <c r="K9" s="47"/>
      <c r="L9" s="46">
        <v>9270</v>
      </c>
      <c r="M9" s="18"/>
      <c r="N9" s="46">
        <v>5048</v>
      </c>
      <c r="O9" s="46"/>
      <c r="P9" s="119" t="s">
        <v>86</v>
      </c>
      <c r="Q9" s="18"/>
      <c r="R9" s="119" t="s">
        <v>86</v>
      </c>
      <c r="S9" s="46"/>
    </row>
    <row r="10" spans="1:25" ht="14.25" customHeight="1" x14ac:dyDescent="0.2">
      <c r="B10" s="5" t="s">
        <v>110</v>
      </c>
      <c r="C10" s="92"/>
      <c r="D10" s="93">
        <v>147</v>
      </c>
      <c r="E10" s="4"/>
      <c r="F10" s="4">
        <v>77</v>
      </c>
      <c r="G10" s="26"/>
      <c r="H10" s="119" t="s">
        <v>86</v>
      </c>
      <c r="I10" s="106"/>
      <c r="J10" s="119" t="s">
        <v>86</v>
      </c>
      <c r="K10" s="47"/>
      <c r="L10" s="46">
        <v>216</v>
      </c>
      <c r="M10" s="99"/>
      <c r="N10" s="46">
        <v>118</v>
      </c>
      <c r="O10" s="46"/>
      <c r="P10" s="119" t="s">
        <v>86</v>
      </c>
      <c r="Q10" s="107"/>
      <c r="R10" s="119" t="s">
        <v>86</v>
      </c>
      <c r="S10" s="46"/>
    </row>
    <row r="11" spans="1:25" x14ac:dyDescent="0.2">
      <c r="C11" s="92"/>
      <c r="D11" s="26"/>
      <c r="E11" s="26"/>
      <c r="F11" s="26"/>
      <c r="G11" s="26"/>
      <c r="H11" s="26"/>
      <c r="I11" s="26"/>
      <c r="J11" s="26"/>
      <c r="K11" s="26"/>
      <c r="L11" s="26"/>
      <c r="M11" s="18"/>
      <c r="N11" s="26"/>
      <c r="O11" s="46"/>
      <c r="P11" s="26"/>
      <c r="Q11" s="18"/>
      <c r="R11" s="26"/>
      <c r="S11" s="46"/>
      <c r="W11" s="66"/>
      <c r="X11" s="66"/>
      <c r="Y11" s="96" t="s">
        <v>14</v>
      </c>
    </row>
    <row r="12" spans="1:25" ht="11.1" customHeight="1" x14ac:dyDescent="0.2">
      <c r="A12" s="15"/>
      <c r="B12" s="182" t="s">
        <v>9</v>
      </c>
      <c r="C12" s="256" t="s">
        <v>114</v>
      </c>
      <c r="D12" s="256"/>
      <c r="E12" s="256"/>
      <c r="F12" s="256"/>
      <c r="G12" s="256"/>
      <c r="H12" s="256"/>
      <c r="I12" s="256"/>
      <c r="J12" s="256"/>
      <c r="K12" s="256"/>
      <c r="L12" s="256"/>
      <c r="M12" s="256"/>
      <c r="N12" s="256"/>
      <c r="O12" s="256"/>
      <c r="P12" s="256"/>
      <c r="Q12" s="256"/>
      <c r="R12" s="256"/>
      <c r="S12" s="256"/>
      <c r="W12" s="253"/>
      <c r="X12" s="253"/>
      <c r="Y12" s="97"/>
    </row>
    <row r="13" spans="1:25" ht="11.1" customHeight="1" x14ac:dyDescent="0.2">
      <c r="A13" s="15"/>
      <c r="B13" s="182" t="s">
        <v>8</v>
      </c>
      <c r="C13" s="67" t="s">
        <v>115</v>
      </c>
      <c r="D13" s="67"/>
      <c r="E13" s="67"/>
      <c r="F13" s="67"/>
      <c r="G13" s="67"/>
      <c r="H13" s="67"/>
      <c r="I13" s="67"/>
      <c r="J13" s="67"/>
      <c r="K13" s="162"/>
      <c r="L13" s="162"/>
      <c r="M13" s="162"/>
      <c r="N13" s="162"/>
      <c r="O13" s="162"/>
      <c r="P13" s="162"/>
      <c r="Q13" s="162"/>
      <c r="R13" s="162"/>
      <c r="S13" s="121"/>
      <c r="W13" s="122"/>
      <c r="X13" s="122"/>
      <c r="Y13" s="97"/>
    </row>
    <row r="14" spans="1:25" ht="11.1" customHeight="1" x14ac:dyDescent="0.2">
      <c r="A14" s="15"/>
      <c r="B14" s="182" t="s">
        <v>15</v>
      </c>
      <c r="C14" s="67" t="s">
        <v>126</v>
      </c>
      <c r="D14" s="67"/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67"/>
      <c r="P14" s="67"/>
      <c r="Q14" s="67"/>
      <c r="R14" s="67"/>
      <c r="S14" s="134"/>
      <c r="W14" s="252"/>
      <c r="X14" s="252"/>
      <c r="Y14" s="97"/>
    </row>
    <row r="15" spans="1:25" ht="11.1" customHeight="1" x14ac:dyDescent="0.2">
      <c r="A15" s="175"/>
      <c r="B15" s="175"/>
      <c r="C15" s="256"/>
      <c r="D15" s="256"/>
      <c r="E15" s="256"/>
      <c r="F15" s="256"/>
      <c r="G15" s="256"/>
      <c r="H15" s="256"/>
      <c r="I15" s="256"/>
      <c r="J15" s="256"/>
      <c r="K15" s="256"/>
      <c r="L15" s="256"/>
      <c r="M15" s="256"/>
      <c r="N15" s="256"/>
      <c r="O15" s="256"/>
      <c r="P15" s="256"/>
      <c r="Q15" s="256"/>
      <c r="R15" s="256"/>
      <c r="S15" s="67"/>
      <c r="W15" s="252"/>
      <c r="X15" s="252"/>
      <c r="Y15" s="97"/>
    </row>
    <row r="16" spans="1:25" x14ac:dyDescent="0.2">
      <c r="W16" s="66"/>
      <c r="X16" s="66"/>
      <c r="Y16" s="66"/>
    </row>
    <row r="17" spans="8:8" x14ac:dyDescent="0.2">
      <c r="H17" s="18"/>
    </row>
  </sheetData>
  <mergeCells count="21">
    <mergeCell ref="W14:X14"/>
    <mergeCell ref="W15:X15"/>
    <mergeCell ref="W12:X12"/>
    <mergeCell ref="F4:G4"/>
    <mergeCell ref="A5:C5"/>
    <mergeCell ref="B8:C8"/>
    <mergeCell ref="C15:R15"/>
    <mergeCell ref="C12:S12"/>
    <mergeCell ref="L2:S2"/>
    <mergeCell ref="L3:O3"/>
    <mergeCell ref="P3:S3"/>
    <mergeCell ref="R4:S4"/>
    <mergeCell ref="D3:G3"/>
    <mergeCell ref="H3:K3"/>
    <mergeCell ref="L4:M4"/>
    <mergeCell ref="N4:O4"/>
    <mergeCell ref="P4:Q4"/>
    <mergeCell ref="D2:K2"/>
    <mergeCell ref="D4:E4"/>
    <mergeCell ref="H4:I4"/>
    <mergeCell ref="J4:K4"/>
  </mergeCells>
  <phoneticPr fontId="2" type="noConversion"/>
  <printOptions horizontalCentered="1"/>
  <pageMargins left="0.19685039370078741" right="0.15748031496062992" top="0.78740157480314965" bottom="0.59055118110236227" header="0.51181102362204722" footer="0.51181102362204722"/>
  <pageSetup paperSize="9" scale="95" orientation="portrait" r:id="rId1"/>
  <headerFooter alignWithMargins="0">
    <oddFooter>&amp;R&amp;9 3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4"/>
  <sheetViews>
    <sheetView showGridLines="0" workbookViewId="0">
      <pane ySplit="3" topLeftCell="A4" activePane="bottomLeft" state="frozen"/>
      <selection pane="bottomLeft" activeCell="Y10" sqref="Y10"/>
    </sheetView>
  </sheetViews>
  <sheetFormatPr defaultColWidth="9.33203125" defaultRowHeight="12.75" x14ac:dyDescent="0.2"/>
  <cols>
    <col min="1" max="2" width="2" style="5" customWidth="1"/>
    <col min="3" max="3" width="27.33203125" style="5" customWidth="1"/>
    <col min="4" max="4" width="10.1640625" style="5" customWidth="1"/>
    <col min="5" max="5" width="1" style="5" customWidth="1"/>
    <col min="6" max="6" width="10.1640625" style="5" customWidth="1"/>
    <col min="7" max="7" width="1" style="5" customWidth="1"/>
    <col min="8" max="8" width="9.83203125" style="5" customWidth="1"/>
    <col min="9" max="9" width="1.83203125" style="5" customWidth="1"/>
    <col min="10" max="10" width="10.1640625" style="5" customWidth="1"/>
    <col min="11" max="11" width="1" style="5" customWidth="1"/>
    <col min="12" max="12" width="10.1640625" style="5" customWidth="1"/>
    <col min="13" max="13" width="1" style="5" customWidth="1"/>
    <col min="14" max="14" width="9.83203125" style="5" customWidth="1"/>
    <col min="15" max="15" width="1.83203125" style="2" customWidth="1"/>
    <col min="16" max="16" width="8.5" style="5" customWidth="1"/>
    <col min="17" max="17" width="1.6640625" style="5" customWidth="1"/>
    <col min="18" max="18" width="6.33203125" style="5" customWidth="1"/>
    <col min="19" max="16384" width="9.33203125" style="5"/>
  </cols>
  <sheetData>
    <row r="1" spans="1:18" ht="28.5" customHeight="1" thickBot="1" x14ac:dyDescent="0.25">
      <c r="A1" s="150" t="s">
        <v>83</v>
      </c>
      <c r="P1" s="94"/>
      <c r="Q1" s="94"/>
    </row>
    <row r="2" spans="1:18" ht="18.75" customHeight="1" x14ac:dyDescent="0.2">
      <c r="A2" s="44"/>
      <c r="B2" s="44"/>
      <c r="C2" s="44"/>
      <c r="D2" s="266" t="s">
        <v>0</v>
      </c>
      <c r="E2" s="267"/>
      <c r="F2" s="267"/>
      <c r="G2" s="267"/>
      <c r="H2" s="267"/>
      <c r="I2" s="268"/>
      <c r="J2" s="270" t="s">
        <v>1</v>
      </c>
      <c r="K2" s="267"/>
      <c r="L2" s="267"/>
      <c r="M2" s="267"/>
      <c r="N2" s="267"/>
      <c r="O2" s="271"/>
      <c r="P2" s="257" t="s">
        <v>134</v>
      </c>
      <c r="Q2" s="258"/>
      <c r="R2" s="2"/>
    </row>
    <row r="3" spans="1:18" ht="38.25" customHeight="1" x14ac:dyDescent="0.2">
      <c r="A3" s="22"/>
      <c r="B3" s="22"/>
      <c r="C3" s="22"/>
      <c r="D3" s="261" t="s">
        <v>72</v>
      </c>
      <c r="E3" s="262"/>
      <c r="F3" s="261" t="s">
        <v>84</v>
      </c>
      <c r="G3" s="263"/>
      <c r="H3" s="264" t="s">
        <v>133</v>
      </c>
      <c r="I3" s="265"/>
      <c r="J3" s="269" t="s">
        <v>72</v>
      </c>
      <c r="K3" s="262"/>
      <c r="L3" s="261" t="s">
        <v>84</v>
      </c>
      <c r="M3" s="263"/>
      <c r="N3" s="264" t="s">
        <v>133</v>
      </c>
      <c r="O3" s="265"/>
      <c r="P3" s="259"/>
      <c r="Q3" s="260"/>
      <c r="R3" s="2"/>
    </row>
    <row r="4" spans="1:18" ht="24.75" customHeight="1" x14ac:dyDescent="0.2">
      <c r="A4" s="50" t="s">
        <v>2</v>
      </c>
      <c r="B4" s="30"/>
      <c r="C4" s="192"/>
      <c r="D4" s="45">
        <f>SUM(D5:D6)</f>
        <v>44876</v>
      </c>
      <c r="E4" s="45"/>
      <c r="F4" s="152">
        <f>SUM(F5:F6)</f>
        <v>48720</v>
      </c>
      <c r="G4" s="153"/>
      <c r="H4" s="154">
        <f t="shared" ref="H4:H44" si="0">(F4/D4)*100</f>
        <v>108.56582583117924</v>
      </c>
      <c r="I4" s="193"/>
      <c r="J4" s="45">
        <f>SUM(J5:J6)</f>
        <v>84473</v>
      </c>
      <c r="K4" s="45"/>
      <c r="L4" s="152">
        <f>SUM(L5:L6)</f>
        <v>96523</v>
      </c>
      <c r="M4" s="153"/>
      <c r="N4" s="154">
        <f t="shared" ref="N4:N44" si="1">(L4/J4)*100</f>
        <v>114.26491304913998</v>
      </c>
      <c r="O4" s="195"/>
      <c r="P4" s="174">
        <f>SUM(P5:P6)</f>
        <v>100</v>
      </c>
    </row>
    <row r="5" spans="1:18" ht="19.5" customHeight="1" x14ac:dyDescent="0.2">
      <c r="B5" s="30" t="s">
        <v>18</v>
      </c>
      <c r="C5" s="31"/>
      <c r="D5" s="55">
        <v>14852</v>
      </c>
      <c r="E5" s="55"/>
      <c r="F5" s="157">
        <v>14449</v>
      </c>
      <c r="G5" s="157"/>
      <c r="H5" s="158">
        <f t="shared" si="0"/>
        <v>97.28656073256127</v>
      </c>
      <c r="I5" s="194"/>
      <c r="J5" s="55">
        <v>28130</v>
      </c>
      <c r="K5" s="55"/>
      <c r="L5" s="157">
        <v>28305</v>
      </c>
      <c r="M5" s="157"/>
      <c r="N5" s="158">
        <f t="shared" si="1"/>
        <v>100.62211162460007</v>
      </c>
      <c r="O5" s="194"/>
      <c r="P5" s="183">
        <f>SUM(L5/L4*100)</f>
        <v>29.324616930679738</v>
      </c>
    </row>
    <row r="6" spans="1:18" ht="17.25" customHeight="1" x14ac:dyDescent="0.2">
      <c r="B6" s="30" t="s">
        <v>19</v>
      </c>
      <c r="C6" s="31"/>
      <c r="D6" s="55">
        <f>SUM(D7:D44)</f>
        <v>30024</v>
      </c>
      <c r="E6" s="55"/>
      <c r="F6" s="55">
        <f>SUM(F7:F44)</f>
        <v>34271</v>
      </c>
      <c r="G6" s="55"/>
      <c r="H6" s="56">
        <f t="shared" si="0"/>
        <v>114.14535038635758</v>
      </c>
      <c r="I6" s="194"/>
      <c r="J6" s="55">
        <f>SUM(J7:J44)</f>
        <v>56343</v>
      </c>
      <c r="K6" s="55"/>
      <c r="L6" s="55">
        <f>SUM(L7:L44)</f>
        <v>68218</v>
      </c>
      <c r="M6" s="55"/>
      <c r="N6" s="56">
        <f>(L6/J6)*100</f>
        <v>121.07626501961202</v>
      </c>
      <c r="O6" s="194"/>
      <c r="P6" s="183">
        <f>SUM(L6/L4*100)</f>
        <v>70.675383069320262</v>
      </c>
      <c r="R6" s="111"/>
    </row>
    <row r="7" spans="1:18" ht="15" customHeight="1" x14ac:dyDescent="0.2">
      <c r="B7" s="30"/>
      <c r="C7" s="31" t="s">
        <v>20</v>
      </c>
      <c r="D7" s="46">
        <v>1109</v>
      </c>
      <c r="E7" s="55"/>
      <c r="F7" s="46">
        <v>1485</v>
      </c>
      <c r="G7" s="55"/>
      <c r="H7" s="56">
        <f t="shared" si="0"/>
        <v>133.9044183949504</v>
      </c>
      <c r="I7" s="194"/>
      <c r="J7" s="46">
        <v>1876</v>
      </c>
      <c r="K7" s="55"/>
      <c r="L7" s="46">
        <v>3026</v>
      </c>
      <c r="M7" s="55"/>
      <c r="N7" s="56">
        <f t="shared" si="1"/>
        <v>161.30063965884861</v>
      </c>
      <c r="O7" s="194"/>
      <c r="P7" s="173">
        <f>SUM(L7/L4*100)</f>
        <v>3.1350040922888844</v>
      </c>
    </row>
    <row r="8" spans="1:18" ht="15" customHeight="1" x14ac:dyDescent="0.2">
      <c r="B8" s="30"/>
      <c r="C8" s="31" t="s">
        <v>21</v>
      </c>
      <c r="D8" s="46">
        <v>179</v>
      </c>
      <c r="E8" s="55"/>
      <c r="F8" s="46">
        <v>253</v>
      </c>
      <c r="G8" s="55"/>
      <c r="H8" s="56">
        <f t="shared" si="0"/>
        <v>141.34078212290501</v>
      </c>
      <c r="I8" s="194"/>
      <c r="J8" s="46">
        <v>323</v>
      </c>
      <c r="K8" s="55"/>
      <c r="L8" s="46">
        <v>506</v>
      </c>
      <c r="M8" s="55"/>
      <c r="N8" s="56">
        <f t="shared" si="1"/>
        <v>156.656346749226</v>
      </c>
      <c r="O8" s="194"/>
      <c r="P8" s="173">
        <f>SUM(L8/L4*100)</f>
        <v>0.52422738621882869</v>
      </c>
    </row>
    <row r="9" spans="1:18" ht="15" customHeight="1" x14ac:dyDescent="0.2">
      <c r="B9" s="30"/>
      <c r="C9" s="31" t="s">
        <v>22</v>
      </c>
      <c r="D9" s="46">
        <v>2378</v>
      </c>
      <c r="E9" s="55"/>
      <c r="F9" s="46">
        <v>2569</v>
      </c>
      <c r="G9" s="55"/>
      <c r="H9" s="56">
        <f t="shared" si="0"/>
        <v>108.03195962994113</v>
      </c>
      <c r="I9" s="194"/>
      <c r="J9" s="46">
        <v>4369</v>
      </c>
      <c r="K9" s="55"/>
      <c r="L9" s="46">
        <v>4812</v>
      </c>
      <c r="M9" s="55"/>
      <c r="N9" s="56">
        <f t="shared" si="1"/>
        <v>110.13962005035478</v>
      </c>
      <c r="O9" s="194"/>
      <c r="P9" s="173">
        <f>SUM(L9/L4*100)</f>
        <v>4.9853402815909167</v>
      </c>
    </row>
    <row r="10" spans="1:18" ht="15" customHeight="1" x14ac:dyDescent="0.2">
      <c r="B10" s="30"/>
      <c r="C10" s="31" t="s">
        <v>23</v>
      </c>
      <c r="D10" s="46">
        <v>1454</v>
      </c>
      <c r="E10" s="55"/>
      <c r="F10" s="46">
        <v>1065</v>
      </c>
      <c r="G10" s="55"/>
      <c r="H10" s="56">
        <f t="shared" si="0"/>
        <v>73.246217331499309</v>
      </c>
      <c r="I10" s="194"/>
      <c r="J10" s="46">
        <v>1809</v>
      </c>
      <c r="K10" s="55"/>
      <c r="L10" s="46">
        <v>1547</v>
      </c>
      <c r="M10" s="55"/>
      <c r="N10" s="56">
        <f t="shared" si="1"/>
        <v>85.516860143725808</v>
      </c>
      <c r="O10" s="194"/>
      <c r="P10" s="173">
        <f>SUM(L10/L4*100)</f>
        <v>1.6027268112263398</v>
      </c>
    </row>
    <row r="11" spans="1:18" ht="15" customHeight="1" x14ac:dyDescent="0.2">
      <c r="B11" s="30"/>
      <c r="C11" s="31" t="s">
        <v>48</v>
      </c>
      <c r="D11" s="46">
        <v>367</v>
      </c>
      <c r="E11" s="55"/>
      <c r="F11" s="46">
        <v>405</v>
      </c>
      <c r="G11" s="55"/>
      <c r="H11" s="56">
        <f t="shared" si="0"/>
        <v>110.35422343324251</v>
      </c>
      <c r="I11" s="194"/>
      <c r="J11" s="46">
        <v>666</v>
      </c>
      <c r="K11" s="55"/>
      <c r="L11" s="46">
        <v>860</v>
      </c>
      <c r="M11" s="55"/>
      <c r="N11" s="56">
        <f t="shared" si="1"/>
        <v>129.12912912912913</v>
      </c>
      <c r="O11" s="194"/>
      <c r="P11" s="173">
        <f>SUM(L11/L4*100)</f>
        <v>0.89097935207152701</v>
      </c>
    </row>
    <row r="12" spans="1:18" ht="15" customHeight="1" x14ac:dyDescent="0.2">
      <c r="B12" s="30"/>
      <c r="C12" s="31" t="s">
        <v>24</v>
      </c>
      <c r="D12" s="46">
        <v>341</v>
      </c>
      <c r="E12" s="55"/>
      <c r="F12" s="46">
        <v>369</v>
      </c>
      <c r="G12" s="55"/>
      <c r="H12" s="56">
        <f t="shared" si="0"/>
        <v>108.21114369501466</v>
      </c>
      <c r="I12" s="194"/>
      <c r="J12" s="46">
        <v>621</v>
      </c>
      <c r="K12" s="55"/>
      <c r="L12" s="46">
        <v>646</v>
      </c>
      <c r="M12" s="55"/>
      <c r="N12" s="56">
        <f t="shared" si="1"/>
        <v>104.02576489533011</v>
      </c>
      <c r="O12" s="194"/>
      <c r="P12" s="173">
        <f>SUM(L12/L4*100)</f>
        <v>0.66927053655605406</v>
      </c>
    </row>
    <row r="13" spans="1:18" ht="15" customHeight="1" x14ac:dyDescent="0.2">
      <c r="B13" s="30"/>
      <c r="C13" s="31" t="s">
        <v>25</v>
      </c>
      <c r="D13" s="46">
        <v>131</v>
      </c>
      <c r="E13" s="55"/>
      <c r="F13" s="46">
        <v>110</v>
      </c>
      <c r="G13" s="55"/>
      <c r="H13" s="56">
        <f t="shared" si="0"/>
        <v>83.969465648854964</v>
      </c>
      <c r="I13" s="194"/>
      <c r="J13" s="46">
        <v>257</v>
      </c>
      <c r="K13" s="55"/>
      <c r="L13" s="46">
        <v>287</v>
      </c>
      <c r="M13" s="55"/>
      <c r="N13" s="56">
        <f t="shared" si="1"/>
        <v>111.67315175097276</v>
      </c>
      <c r="O13" s="194"/>
      <c r="P13" s="173">
        <f>SUM(L13/L4*100)</f>
        <v>0.29733845819131194</v>
      </c>
    </row>
    <row r="14" spans="1:18" ht="15" customHeight="1" x14ac:dyDescent="0.2">
      <c r="B14" s="30"/>
      <c r="C14" s="31" t="s">
        <v>26</v>
      </c>
      <c r="D14" s="46">
        <v>657</v>
      </c>
      <c r="E14" s="55"/>
      <c r="F14" s="46">
        <v>795</v>
      </c>
      <c r="G14" s="55"/>
      <c r="H14" s="56">
        <f t="shared" si="0"/>
        <v>121.00456621004567</v>
      </c>
      <c r="I14" s="194"/>
      <c r="J14" s="46">
        <v>1314</v>
      </c>
      <c r="K14" s="55"/>
      <c r="L14" s="46">
        <v>2158</v>
      </c>
      <c r="M14" s="55"/>
      <c r="N14" s="56">
        <f t="shared" si="1"/>
        <v>164.23135464231356</v>
      </c>
      <c r="O14" s="194"/>
      <c r="P14" s="173">
        <f>SUM(L14/L4*100)</f>
        <v>2.2357365601980876</v>
      </c>
    </row>
    <row r="15" spans="1:18" ht="15" customHeight="1" x14ac:dyDescent="0.2">
      <c r="B15" s="30"/>
      <c r="C15" s="31" t="s">
        <v>53</v>
      </c>
      <c r="D15" s="46">
        <v>288</v>
      </c>
      <c r="E15" s="55"/>
      <c r="F15" s="46">
        <v>329</v>
      </c>
      <c r="G15" s="55"/>
      <c r="H15" s="56">
        <f t="shared" si="0"/>
        <v>114.23611111111111</v>
      </c>
      <c r="I15" s="194"/>
      <c r="J15" s="46">
        <v>566</v>
      </c>
      <c r="K15" s="55"/>
      <c r="L15" s="46">
        <v>560</v>
      </c>
      <c r="M15" s="55"/>
      <c r="N15" s="56">
        <f t="shared" si="1"/>
        <v>98.939929328621915</v>
      </c>
      <c r="O15" s="194"/>
      <c r="P15" s="173">
        <f>SUM(L15/L4*100)</f>
        <v>0.58017260134890125</v>
      </c>
    </row>
    <row r="16" spans="1:18" ht="15" customHeight="1" x14ac:dyDescent="0.2">
      <c r="B16" s="30"/>
      <c r="C16" s="31" t="s">
        <v>54</v>
      </c>
      <c r="D16" s="46">
        <v>100</v>
      </c>
      <c r="E16" s="55"/>
      <c r="F16" s="46">
        <v>76</v>
      </c>
      <c r="G16" s="55"/>
      <c r="H16" s="56">
        <f t="shared" si="0"/>
        <v>76</v>
      </c>
      <c r="I16" s="194"/>
      <c r="J16" s="46">
        <v>254</v>
      </c>
      <c r="K16" s="55"/>
      <c r="L16" s="46">
        <v>171</v>
      </c>
      <c r="M16" s="55"/>
      <c r="N16" s="56">
        <f t="shared" si="1"/>
        <v>67.322834645669289</v>
      </c>
      <c r="O16" s="194"/>
      <c r="P16" s="173">
        <f>SUM(L16/L4*100)</f>
        <v>0.17715984791189665</v>
      </c>
    </row>
    <row r="17" spans="1:16" ht="15" customHeight="1" x14ac:dyDescent="0.2">
      <c r="B17" s="30"/>
      <c r="C17" s="31" t="s">
        <v>27</v>
      </c>
      <c r="D17" s="46">
        <v>2927</v>
      </c>
      <c r="E17" s="55"/>
      <c r="F17" s="46">
        <v>3618</v>
      </c>
      <c r="G17" s="55"/>
      <c r="H17" s="56">
        <f t="shared" si="0"/>
        <v>123.60778954560985</v>
      </c>
      <c r="I17" s="194"/>
      <c r="J17" s="46">
        <v>6992</v>
      </c>
      <c r="K17" s="55"/>
      <c r="L17" s="46">
        <v>8615</v>
      </c>
      <c r="M17" s="55"/>
      <c r="N17" s="56">
        <f t="shared" si="1"/>
        <v>123.21224256292906</v>
      </c>
      <c r="O17" s="194"/>
      <c r="P17" s="173">
        <f>SUM(L17/L4*100)</f>
        <v>8.9253338582514008</v>
      </c>
    </row>
    <row r="18" spans="1:16" ht="15" customHeight="1" x14ac:dyDescent="0.2">
      <c r="B18" s="30"/>
      <c r="C18" s="31" t="s">
        <v>28</v>
      </c>
      <c r="D18" s="46">
        <v>527</v>
      </c>
      <c r="E18" s="55"/>
      <c r="F18" s="46">
        <v>577</v>
      </c>
      <c r="G18" s="55"/>
      <c r="H18" s="56">
        <f t="shared" si="0"/>
        <v>109.48766603415561</v>
      </c>
      <c r="I18" s="194"/>
      <c r="J18" s="46">
        <v>809</v>
      </c>
      <c r="K18" s="55"/>
      <c r="L18" s="46">
        <v>1124</v>
      </c>
      <c r="M18" s="55"/>
      <c r="N18" s="56">
        <f t="shared" si="1"/>
        <v>138.93695920889988</v>
      </c>
      <c r="O18" s="194"/>
      <c r="P18" s="173">
        <f>SUM(L18/L4*100)</f>
        <v>1.1644892927074375</v>
      </c>
    </row>
    <row r="19" spans="1:16" ht="15" customHeight="1" x14ac:dyDescent="0.2">
      <c r="B19" s="30"/>
      <c r="C19" s="31" t="s">
        <v>29</v>
      </c>
      <c r="D19" s="46">
        <v>750</v>
      </c>
      <c r="E19" s="55"/>
      <c r="F19" s="46">
        <v>632</v>
      </c>
      <c r="G19" s="55"/>
      <c r="H19" s="56">
        <f t="shared" si="0"/>
        <v>84.266666666666666</v>
      </c>
      <c r="I19" s="194"/>
      <c r="J19" s="46">
        <v>1219</v>
      </c>
      <c r="K19" s="55"/>
      <c r="L19" s="46">
        <v>1025</v>
      </c>
      <c r="M19" s="55"/>
      <c r="N19" s="56">
        <f t="shared" si="1"/>
        <v>84.085315832649712</v>
      </c>
      <c r="O19" s="194"/>
      <c r="P19" s="173">
        <f>SUM(L19/L4*100)</f>
        <v>1.0619230649689713</v>
      </c>
    </row>
    <row r="20" spans="1:16" ht="15" customHeight="1" x14ac:dyDescent="0.2">
      <c r="B20" s="30"/>
      <c r="C20" s="31" t="s">
        <v>30</v>
      </c>
      <c r="D20" s="46">
        <v>369</v>
      </c>
      <c r="E20" s="55"/>
      <c r="F20" s="46">
        <v>444</v>
      </c>
      <c r="G20" s="55"/>
      <c r="H20" s="56">
        <f t="shared" si="0"/>
        <v>120.32520325203254</v>
      </c>
      <c r="I20" s="194"/>
      <c r="J20" s="46">
        <v>774</v>
      </c>
      <c r="K20" s="55"/>
      <c r="L20" s="46">
        <v>1051</v>
      </c>
      <c r="M20" s="55"/>
      <c r="N20" s="56">
        <f t="shared" si="1"/>
        <v>135.78811369509043</v>
      </c>
      <c r="O20" s="194"/>
      <c r="P20" s="173">
        <f>SUM(L20/L4*100)</f>
        <v>1.0888596500315988</v>
      </c>
    </row>
    <row r="21" spans="1:16" ht="15" customHeight="1" x14ac:dyDescent="0.2">
      <c r="B21" s="30"/>
      <c r="C21" s="31" t="s">
        <v>31</v>
      </c>
      <c r="D21" s="46">
        <v>95</v>
      </c>
      <c r="E21" s="55"/>
      <c r="F21" s="46">
        <v>124</v>
      </c>
      <c r="G21" s="55"/>
      <c r="H21" s="56">
        <f t="shared" si="0"/>
        <v>130.5263157894737</v>
      </c>
      <c r="I21" s="194"/>
      <c r="J21" s="46">
        <v>221</v>
      </c>
      <c r="K21" s="55"/>
      <c r="L21" s="46">
        <v>287</v>
      </c>
      <c r="M21" s="55"/>
      <c r="N21" s="56">
        <f t="shared" si="1"/>
        <v>129.86425339366517</v>
      </c>
      <c r="O21" s="194"/>
      <c r="P21" s="173">
        <f>SUM(L21/L4*100)</f>
        <v>0.29733845819131194</v>
      </c>
    </row>
    <row r="22" spans="1:16" ht="15" customHeight="1" x14ac:dyDescent="0.2">
      <c r="B22" s="30"/>
      <c r="C22" s="31" t="s">
        <v>32</v>
      </c>
      <c r="D22" s="46">
        <v>1951</v>
      </c>
      <c r="E22" s="55"/>
      <c r="F22" s="46">
        <v>1945</v>
      </c>
      <c r="G22" s="55"/>
      <c r="H22" s="56">
        <f t="shared" si="0"/>
        <v>99.692465402357769</v>
      </c>
      <c r="I22" s="194"/>
      <c r="J22" s="46">
        <v>3987</v>
      </c>
      <c r="K22" s="55"/>
      <c r="L22" s="46">
        <v>4401</v>
      </c>
      <c r="M22" s="55"/>
      <c r="N22" s="56">
        <f t="shared" si="1"/>
        <v>110.38374717832957</v>
      </c>
      <c r="O22" s="194"/>
      <c r="P22" s="173">
        <f>SUM(L22/L4*100)</f>
        <v>4.5595350331009188</v>
      </c>
    </row>
    <row r="23" spans="1:16" ht="15" customHeight="1" x14ac:dyDescent="0.2">
      <c r="B23" s="30"/>
      <c r="C23" s="31" t="s">
        <v>33</v>
      </c>
      <c r="D23" s="46">
        <v>492</v>
      </c>
      <c r="E23" s="55"/>
      <c r="F23" s="46">
        <v>452</v>
      </c>
      <c r="G23" s="55"/>
      <c r="H23" s="56">
        <f t="shared" si="0"/>
        <v>91.869918699186996</v>
      </c>
      <c r="I23" s="194"/>
      <c r="J23" s="46">
        <v>937</v>
      </c>
      <c r="K23" s="55"/>
      <c r="L23" s="46">
        <v>888</v>
      </c>
      <c r="M23" s="55"/>
      <c r="N23" s="56">
        <f t="shared" si="1"/>
        <v>94.770544290288143</v>
      </c>
      <c r="O23" s="194"/>
      <c r="P23" s="173">
        <f>SUM(L23/L4*100)</f>
        <v>0.91998798213897215</v>
      </c>
    </row>
    <row r="24" spans="1:16" ht="15" customHeight="1" x14ac:dyDescent="0.2">
      <c r="B24" s="30"/>
      <c r="C24" s="31" t="s">
        <v>55</v>
      </c>
      <c r="D24" s="46">
        <v>69</v>
      </c>
      <c r="E24" s="55"/>
      <c r="F24" s="46">
        <v>90</v>
      </c>
      <c r="G24" s="55"/>
      <c r="H24" s="56">
        <f t="shared" si="0"/>
        <v>130.43478260869566</v>
      </c>
      <c r="I24" s="194"/>
      <c r="J24" s="46">
        <v>239</v>
      </c>
      <c r="K24" s="55"/>
      <c r="L24" s="46">
        <v>424</v>
      </c>
      <c r="M24" s="55"/>
      <c r="N24" s="56">
        <f t="shared" si="1"/>
        <v>177.40585774058576</v>
      </c>
      <c r="O24" s="194"/>
      <c r="P24" s="173">
        <f>SUM(L24/L4*100)</f>
        <v>0.439273541021311</v>
      </c>
    </row>
    <row r="25" spans="1:16" ht="15" customHeight="1" x14ac:dyDescent="0.2">
      <c r="B25" s="30"/>
      <c r="C25" s="31" t="s">
        <v>34</v>
      </c>
      <c r="D25" s="46">
        <v>376</v>
      </c>
      <c r="E25" s="55"/>
      <c r="F25" s="46">
        <v>420</v>
      </c>
      <c r="G25" s="55"/>
      <c r="H25" s="56">
        <f t="shared" si="0"/>
        <v>111.70212765957446</v>
      </c>
      <c r="I25" s="194"/>
      <c r="J25" s="46">
        <v>922</v>
      </c>
      <c r="K25" s="55"/>
      <c r="L25" s="46">
        <v>851</v>
      </c>
      <c r="M25" s="55"/>
      <c r="N25" s="56">
        <f t="shared" si="1"/>
        <v>92.299349240780913</v>
      </c>
      <c r="O25" s="194"/>
      <c r="P25" s="173">
        <f>SUM(L25/L4*100)</f>
        <v>0.88165514954984814</v>
      </c>
    </row>
    <row r="26" spans="1:16" ht="15" customHeight="1" x14ac:dyDescent="0.2">
      <c r="B26" s="30"/>
      <c r="C26" s="31" t="s">
        <v>35</v>
      </c>
      <c r="D26" s="18">
        <v>522</v>
      </c>
      <c r="E26" s="55"/>
      <c r="F26" s="18">
        <v>893</v>
      </c>
      <c r="G26" s="55"/>
      <c r="H26" s="56">
        <f t="shared" si="0"/>
        <v>171.07279693486589</v>
      </c>
      <c r="I26" s="194"/>
      <c r="J26" s="46">
        <v>906</v>
      </c>
      <c r="K26" s="55"/>
      <c r="L26" s="46">
        <v>1830</v>
      </c>
      <c r="M26" s="55"/>
      <c r="N26" s="56">
        <f t="shared" si="1"/>
        <v>201.98675496688742</v>
      </c>
      <c r="O26" s="194"/>
      <c r="P26" s="173">
        <f>SUM(L26/L4*100)</f>
        <v>1.8959211794080166</v>
      </c>
    </row>
    <row r="27" spans="1:16" ht="15" customHeight="1" x14ac:dyDescent="0.2">
      <c r="B27" s="30"/>
      <c r="C27" s="31" t="s">
        <v>36</v>
      </c>
      <c r="D27" s="46">
        <v>294</v>
      </c>
      <c r="E27" s="55"/>
      <c r="F27" s="46">
        <v>419</v>
      </c>
      <c r="G27" s="55"/>
      <c r="H27" s="56">
        <f t="shared" si="0"/>
        <v>142.51700680272108</v>
      </c>
      <c r="I27" s="194"/>
      <c r="J27" s="46">
        <v>493</v>
      </c>
      <c r="K27" s="55"/>
      <c r="L27" s="46">
        <v>672</v>
      </c>
      <c r="M27" s="55"/>
      <c r="N27" s="56">
        <f t="shared" si="1"/>
        <v>136.30831643002028</v>
      </c>
      <c r="O27" s="194"/>
      <c r="P27" s="173">
        <f>SUM(L27/L4*100)</f>
        <v>0.69620712161868148</v>
      </c>
    </row>
    <row r="28" spans="1:16" ht="15" customHeight="1" x14ac:dyDescent="0.2">
      <c r="B28" s="30"/>
      <c r="C28" s="31" t="s">
        <v>37</v>
      </c>
      <c r="D28" s="46">
        <v>1151</v>
      </c>
      <c r="E28" s="55"/>
      <c r="F28" s="46">
        <v>1323</v>
      </c>
      <c r="G28" s="55"/>
      <c r="H28" s="56">
        <f t="shared" si="0"/>
        <v>114.94352736750653</v>
      </c>
      <c r="I28" s="194"/>
      <c r="J28" s="46">
        <v>1935</v>
      </c>
      <c r="K28" s="55"/>
      <c r="L28" s="46">
        <v>2328</v>
      </c>
      <c r="M28" s="55"/>
      <c r="N28" s="56">
        <f t="shared" si="1"/>
        <v>120.31007751937986</v>
      </c>
      <c r="O28" s="194"/>
      <c r="P28" s="173">
        <f>SUM(L28/L4*100)</f>
        <v>2.4118603856075755</v>
      </c>
    </row>
    <row r="29" spans="1:16" ht="15" customHeight="1" x14ac:dyDescent="0.2">
      <c r="B29" s="30"/>
      <c r="C29" s="31" t="s">
        <v>49</v>
      </c>
      <c r="D29" s="46">
        <v>1867</v>
      </c>
      <c r="E29" s="55"/>
      <c r="F29" s="46">
        <v>1855</v>
      </c>
      <c r="G29" s="55"/>
      <c r="H29" s="56">
        <f t="shared" si="0"/>
        <v>99.357257632565606</v>
      </c>
      <c r="I29" s="194"/>
      <c r="J29" s="46">
        <v>3290</v>
      </c>
      <c r="K29" s="55"/>
      <c r="L29" s="46">
        <v>3641</v>
      </c>
      <c r="M29" s="55"/>
      <c r="N29" s="56">
        <f t="shared" si="1"/>
        <v>110.66869300911854</v>
      </c>
      <c r="O29" s="194"/>
      <c r="P29" s="173">
        <f>SUM(L29/L4*100)</f>
        <v>3.7721579312702676</v>
      </c>
    </row>
    <row r="30" spans="1:16" ht="15" customHeight="1" x14ac:dyDescent="0.2">
      <c r="A30" s="2"/>
      <c r="B30" s="30"/>
      <c r="C30" s="31" t="s">
        <v>38</v>
      </c>
      <c r="D30" s="46">
        <v>309</v>
      </c>
      <c r="E30" s="55"/>
      <c r="F30" s="46">
        <v>470</v>
      </c>
      <c r="G30" s="55"/>
      <c r="H30" s="56">
        <f t="shared" si="0"/>
        <v>152.10355987055016</v>
      </c>
      <c r="I30" s="194"/>
      <c r="J30" s="46">
        <v>758</v>
      </c>
      <c r="K30" s="55"/>
      <c r="L30" s="18">
        <v>1074</v>
      </c>
      <c r="M30" s="55"/>
      <c r="N30" s="56">
        <f t="shared" si="1"/>
        <v>141.68865435356201</v>
      </c>
      <c r="O30" s="194"/>
      <c r="P30" s="173">
        <f>SUM(L30/L4*100)</f>
        <v>1.112688167587</v>
      </c>
    </row>
    <row r="31" spans="1:16" ht="15" customHeight="1" x14ac:dyDescent="0.2">
      <c r="A31" s="2"/>
      <c r="B31" s="59"/>
      <c r="C31" s="31" t="s">
        <v>39</v>
      </c>
      <c r="D31" s="46">
        <v>225</v>
      </c>
      <c r="E31" s="55"/>
      <c r="F31" s="46">
        <v>263</v>
      </c>
      <c r="G31" s="55"/>
      <c r="H31" s="56">
        <f t="shared" si="0"/>
        <v>116.88888888888889</v>
      </c>
      <c r="I31" s="194"/>
      <c r="J31" s="46">
        <v>441</v>
      </c>
      <c r="K31" s="55"/>
      <c r="L31" s="46">
        <v>691</v>
      </c>
      <c r="M31" s="55"/>
      <c r="N31" s="56">
        <f t="shared" si="1"/>
        <v>156.6893424036281</v>
      </c>
      <c r="O31" s="194"/>
      <c r="P31" s="173">
        <f>SUM(L31/L4*100)</f>
        <v>0.71589154916444786</v>
      </c>
    </row>
    <row r="32" spans="1:16" ht="15" customHeight="1" x14ac:dyDescent="0.2">
      <c r="B32" s="59"/>
      <c r="C32" s="31" t="s">
        <v>40</v>
      </c>
      <c r="D32" s="46">
        <v>482</v>
      </c>
      <c r="E32" s="55"/>
      <c r="F32" s="46">
        <v>616</v>
      </c>
      <c r="G32" s="55"/>
      <c r="H32" s="56">
        <f t="shared" si="0"/>
        <v>127.80082987551866</v>
      </c>
      <c r="I32" s="194"/>
      <c r="J32" s="46">
        <v>947</v>
      </c>
      <c r="K32" s="55"/>
      <c r="L32" s="46">
        <v>1344</v>
      </c>
      <c r="M32" s="55"/>
      <c r="N32" s="56">
        <f t="shared" si="1"/>
        <v>141.92185850052797</v>
      </c>
      <c r="O32" s="194"/>
      <c r="P32" s="173">
        <f>SUM(L32/L4*100)</f>
        <v>1.392414243237363</v>
      </c>
    </row>
    <row r="33" spans="1:16" ht="15" customHeight="1" x14ac:dyDescent="0.2">
      <c r="B33" s="30"/>
      <c r="C33" s="31" t="s">
        <v>41</v>
      </c>
      <c r="D33" s="46">
        <v>302</v>
      </c>
      <c r="E33" s="55"/>
      <c r="F33" s="46">
        <v>397</v>
      </c>
      <c r="G33" s="55"/>
      <c r="H33" s="56">
        <f t="shared" si="0"/>
        <v>131.45695364238409</v>
      </c>
      <c r="I33" s="194"/>
      <c r="J33" s="46">
        <v>765</v>
      </c>
      <c r="K33" s="55"/>
      <c r="L33" s="46">
        <v>918</v>
      </c>
      <c r="M33" s="55"/>
      <c r="N33" s="56">
        <f t="shared" si="1"/>
        <v>120</v>
      </c>
      <c r="O33" s="194"/>
      <c r="P33" s="173">
        <f>SUM(L33/L4*100)</f>
        <v>0.95106865721123457</v>
      </c>
    </row>
    <row r="34" spans="1:16" ht="15" customHeight="1" x14ac:dyDescent="0.2">
      <c r="B34" s="30"/>
      <c r="C34" s="31" t="s">
        <v>50</v>
      </c>
      <c r="D34" s="46">
        <v>822</v>
      </c>
      <c r="E34" s="55"/>
      <c r="F34" s="46">
        <v>1018</v>
      </c>
      <c r="G34" s="55"/>
      <c r="H34" s="56">
        <f t="shared" si="0"/>
        <v>123.84428223844282</v>
      </c>
      <c r="I34" s="194"/>
      <c r="J34" s="46">
        <v>1817</v>
      </c>
      <c r="K34" s="55"/>
      <c r="L34" s="46">
        <v>2315</v>
      </c>
      <c r="M34" s="55"/>
      <c r="N34" s="56">
        <f t="shared" si="1"/>
        <v>127.40781507980188</v>
      </c>
      <c r="O34" s="194"/>
      <c r="P34" s="173">
        <f>SUM(L34/L4*100)</f>
        <v>2.3983920930762617</v>
      </c>
    </row>
    <row r="35" spans="1:16" ht="15" customHeight="1" x14ac:dyDescent="0.2">
      <c r="B35" s="30"/>
      <c r="C35" s="31" t="s">
        <v>59</v>
      </c>
      <c r="D35" s="46">
        <v>147</v>
      </c>
      <c r="E35" s="55"/>
      <c r="F35" s="46">
        <v>320</v>
      </c>
      <c r="G35" s="55"/>
      <c r="H35" s="56">
        <f t="shared" si="0"/>
        <v>217.68707482993199</v>
      </c>
      <c r="I35" s="194"/>
      <c r="J35" s="46">
        <v>344</v>
      </c>
      <c r="K35" s="55"/>
      <c r="L35" s="46">
        <v>718</v>
      </c>
      <c r="M35" s="55"/>
      <c r="N35" s="56">
        <f t="shared" si="1"/>
        <v>208.72093023255815</v>
      </c>
      <c r="O35" s="194"/>
      <c r="P35" s="173">
        <f>SUM(L35/L4*100)</f>
        <v>0.74386415672948414</v>
      </c>
    </row>
    <row r="36" spans="1:16" ht="15" customHeight="1" x14ac:dyDescent="0.2">
      <c r="B36" s="30"/>
      <c r="C36" s="31" t="s">
        <v>42</v>
      </c>
      <c r="D36" s="46">
        <v>778</v>
      </c>
      <c r="E36" s="55"/>
      <c r="F36" s="46">
        <v>780</v>
      </c>
      <c r="G36" s="55"/>
      <c r="H36" s="56">
        <f t="shared" si="0"/>
        <v>100.25706940874035</v>
      </c>
      <c r="I36" s="194"/>
      <c r="J36" s="46">
        <v>1690</v>
      </c>
      <c r="K36" s="55"/>
      <c r="L36" s="46">
        <v>1846</v>
      </c>
      <c r="M36" s="55"/>
      <c r="N36" s="56">
        <f t="shared" si="1"/>
        <v>109.23076923076923</v>
      </c>
      <c r="O36" s="194"/>
      <c r="P36" s="173">
        <f>SUM(L36/L4*100)</f>
        <v>1.9124975394465566</v>
      </c>
    </row>
    <row r="37" spans="1:16" ht="18.75" customHeight="1" x14ac:dyDescent="0.2">
      <c r="B37" s="30"/>
      <c r="C37" s="31" t="s">
        <v>43</v>
      </c>
      <c r="D37" s="46">
        <v>333</v>
      </c>
      <c r="E37" s="55"/>
      <c r="F37" s="46">
        <v>364</v>
      </c>
      <c r="G37" s="55"/>
      <c r="H37" s="56">
        <f t="shared" si="0"/>
        <v>109.30930930930931</v>
      </c>
      <c r="I37" s="194"/>
      <c r="J37" s="46">
        <v>872</v>
      </c>
      <c r="K37" s="55"/>
      <c r="L37" s="18">
        <v>1101</v>
      </c>
      <c r="M37" s="55"/>
      <c r="N37" s="56">
        <f t="shared" si="1"/>
        <v>126.26146788990826</v>
      </c>
      <c r="O37" s="194"/>
      <c r="P37" s="173">
        <f>SUM(L37/L4*100)</f>
        <v>1.1406607751520363</v>
      </c>
    </row>
    <row r="38" spans="1:16" ht="15" customHeight="1" x14ac:dyDescent="0.2">
      <c r="B38" s="30"/>
      <c r="C38" s="31" t="s">
        <v>44</v>
      </c>
      <c r="D38" s="46">
        <v>634</v>
      </c>
      <c r="E38" s="55"/>
      <c r="F38" s="46">
        <v>404</v>
      </c>
      <c r="G38" s="55"/>
      <c r="H38" s="56">
        <f t="shared" si="0"/>
        <v>63.722397476340696</v>
      </c>
      <c r="I38" s="194"/>
      <c r="J38" s="46">
        <v>868</v>
      </c>
      <c r="K38" s="55"/>
      <c r="L38" s="18">
        <v>733</v>
      </c>
      <c r="M38" s="55"/>
      <c r="N38" s="56">
        <f t="shared" si="1"/>
        <v>84.447004608294932</v>
      </c>
      <c r="O38" s="194"/>
      <c r="P38" s="173">
        <f>SUM(L38/L4*100)</f>
        <v>0.75940449426561552</v>
      </c>
    </row>
    <row r="39" spans="1:16" ht="15" customHeight="1" x14ac:dyDescent="0.2">
      <c r="B39" s="30"/>
      <c r="C39" s="31" t="s">
        <v>56</v>
      </c>
      <c r="D39" s="46">
        <v>154</v>
      </c>
      <c r="E39" s="55"/>
      <c r="F39" s="46">
        <v>119</v>
      </c>
      <c r="G39" s="55"/>
      <c r="H39" s="56">
        <f t="shared" si="0"/>
        <v>77.272727272727266</v>
      </c>
      <c r="I39" s="194"/>
      <c r="J39" s="46">
        <v>330</v>
      </c>
      <c r="K39" s="55"/>
      <c r="L39" s="18">
        <v>284</v>
      </c>
      <c r="M39" s="55"/>
      <c r="N39" s="56">
        <f t="shared" si="1"/>
        <v>86.060606060606062</v>
      </c>
      <c r="O39" s="194"/>
      <c r="P39" s="173">
        <f>SUM(L39/L4*100)</f>
        <v>0.29423039068408569</v>
      </c>
    </row>
    <row r="40" spans="1:16" ht="15" customHeight="1" x14ac:dyDescent="0.2">
      <c r="B40" s="30"/>
      <c r="C40" s="31" t="s">
        <v>57</v>
      </c>
      <c r="D40" s="46">
        <v>453</v>
      </c>
      <c r="E40" s="55"/>
      <c r="F40" s="46">
        <v>847</v>
      </c>
      <c r="G40" s="55"/>
      <c r="H40" s="56">
        <f t="shared" si="0"/>
        <v>186.97571743929359</v>
      </c>
      <c r="I40" s="194"/>
      <c r="J40" s="46">
        <v>1066</v>
      </c>
      <c r="K40" s="55"/>
      <c r="L40" s="18">
        <v>1253</v>
      </c>
      <c r="M40" s="55"/>
      <c r="N40" s="56">
        <f t="shared" si="1"/>
        <v>117.54221388367729</v>
      </c>
      <c r="O40" s="194"/>
      <c r="P40" s="173">
        <f>SUM(L40/L4*100)</f>
        <v>1.2981361955181667</v>
      </c>
    </row>
    <row r="41" spans="1:16" ht="15" customHeight="1" x14ac:dyDescent="0.2">
      <c r="B41" s="30"/>
      <c r="C41" s="31" t="s">
        <v>58</v>
      </c>
      <c r="D41" s="46">
        <v>4219</v>
      </c>
      <c r="E41" s="55"/>
      <c r="F41" s="46">
        <v>4088</v>
      </c>
      <c r="G41" s="55"/>
      <c r="H41" s="56">
        <f t="shared" si="0"/>
        <v>96.894998814885042</v>
      </c>
      <c r="I41" s="194"/>
      <c r="J41" s="46">
        <v>4801</v>
      </c>
      <c r="K41" s="55"/>
      <c r="L41" s="18">
        <v>4832</v>
      </c>
      <c r="M41" s="55"/>
      <c r="N41" s="56">
        <f t="shared" si="1"/>
        <v>100.64569881274734</v>
      </c>
      <c r="O41" s="194"/>
      <c r="P41" s="173">
        <f>SUM(L41/L4*100)</f>
        <v>5.0060607316390913</v>
      </c>
    </row>
    <row r="42" spans="1:16" ht="15" customHeight="1" x14ac:dyDescent="0.2">
      <c r="B42" s="30"/>
      <c r="C42" s="31" t="s">
        <v>45</v>
      </c>
      <c r="D42" s="46">
        <v>175</v>
      </c>
      <c r="E42" s="55"/>
      <c r="F42" s="46">
        <v>237</v>
      </c>
      <c r="G42" s="55"/>
      <c r="H42" s="56">
        <f t="shared" si="0"/>
        <v>135.42857142857144</v>
      </c>
      <c r="I42" s="194"/>
      <c r="J42" s="46">
        <v>423</v>
      </c>
      <c r="K42" s="55"/>
      <c r="L42" s="18">
        <v>743</v>
      </c>
      <c r="M42" s="55"/>
      <c r="N42" s="56">
        <f t="shared" si="1"/>
        <v>175.65011820330969</v>
      </c>
      <c r="O42" s="194"/>
      <c r="P42" s="173">
        <f>SUM(L42/L4*100)</f>
        <v>0.76976471928970303</v>
      </c>
    </row>
    <row r="43" spans="1:16" ht="15" customHeight="1" x14ac:dyDescent="0.2">
      <c r="B43" s="30"/>
      <c r="C43" s="31" t="s">
        <v>46</v>
      </c>
      <c r="D43" s="46">
        <v>1092</v>
      </c>
      <c r="E43" s="55"/>
      <c r="F43" s="46">
        <v>1406</v>
      </c>
      <c r="G43" s="55"/>
      <c r="H43" s="56">
        <f t="shared" si="0"/>
        <v>128.75457875457877</v>
      </c>
      <c r="I43" s="194"/>
      <c r="J43" s="46">
        <v>2706</v>
      </c>
      <c r="K43" s="55"/>
      <c r="L43" s="18">
        <v>3616</v>
      </c>
      <c r="M43" s="55"/>
      <c r="N43" s="56">
        <f t="shared" si="1"/>
        <v>133.62897265336289</v>
      </c>
      <c r="O43" s="194"/>
      <c r="P43" s="173">
        <f>SUM(L43/L4*100)</f>
        <v>3.7462573687100487</v>
      </c>
    </row>
    <row r="44" spans="1:16" ht="15" customHeight="1" x14ac:dyDescent="0.2">
      <c r="A44" s="2"/>
      <c r="B44" s="30"/>
      <c r="C44" s="31" t="s">
        <v>47</v>
      </c>
      <c r="D44" s="46">
        <v>1505</v>
      </c>
      <c r="E44" s="55"/>
      <c r="F44" s="46">
        <v>2694</v>
      </c>
      <c r="G44" s="55"/>
      <c r="H44" s="56">
        <f t="shared" si="0"/>
        <v>179.00332225913621</v>
      </c>
      <c r="I44" s="194"/>
      <c r="J44" s="46">
        <v>3736</v>
      </c>
      <c r="K44" s="55"/>
      <c r="L44" s="46">
        <v>5040</v>
      </c>
      <c r="M44" s="55"/>
      <c r="N44" s="56">
        <f t="shared" si="1"/>
        <v>134.90364025695931</v>
      </c>
      <c r="O44" s="194"/>
      <c r="P44" s="173">
        <f>SUM(L44/L4*100)</f>
        <v>5.2215534121401124</v>
      </c>
    </row>
  </sheetData>
  <mergeCells count="9">
    <mergeCell ref="P2:Q3"/>
    <mergeCell ref="D3:E3"/>
    <mergeCell ref="F3:G3"/>
    <mergeCell ref="H3:I3"/>
    <mergeCell ref="D2:I2"/>
    <mergeCell ref="J3:K3"/>
    <mergeCell ref="J2:O2"/>
    <mergeCell ref="L3:M3"/>
    <mergeCell ref="N3:O3"/>
  </mergeCells>
  <phoneticPr fontId="2" type="noConversion"/>
  <printOptions horizontalCentered="1"/>
  <pageMargins left="0.59055118110236227" right="0.59055118110236227" top="0.78740157480314965" bottom="0.59055118110236227" header="0.51181102362204722" footer="0.51181102362204722"/>
  <pageSetup paperSize="9" scale="95" orientation="portrait" r:id="rId1"/>
  <headerFooter alignWithMargins="0">
    <oddFooter>&amp;L&amp;9 4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5"/>
  <sheetViews>
    <sheetView showGridLines="0" workbookViewId="0">
      <selection activeCell="Z16" sqref="Z16"/>
    </sheetView>
  </sheetViews>
  <sheetFormatPr defaultColWidth="9.33203125" defaultRowHeight="12.75" x14ac:dyDescent="0.2"/>
  <cols>
    <col min="1" max="2" width="1.5" style="5" customWidth="1"/>
    <col min="3" max="3" width="1.33203125" style="5" customWidth="1"/>
    <col min="4" max="4" width="34" style="5" customWidth="1"/>
    <col min="5" max="5" width="1" style="5" customWidth="1"/>
    <col min="6" max="6" width="10.1640625" style="5" customWidth="1"/>
    <col min="7" max="7" width="1" style="5" customWidth="1"/>
    <col min="8" max="8" width="10.1640625" style="5" customWidth="1"/>
    <col min="9" max="10" width="1" style="5" customWidth="1"/>
    <col min="11" max="11" width="7.83203125" style="5" customWidth="1"/>
    <col min="12" max="12" width="2" style="5" customWidth="1"/>
    <col min="13" max="13" width="1" style="5" customWidth="1"/>
    <col min="14" max="14" width="11.5" style="5" customWidth="1"/>
    <col min="15" max="15" width="1.1640625" style="5" customWidth="1"/>
    <col min="16" max="16" width="11.5" style="5" customWidth="1"/>
    <col min="17" max="18" width="1.1640625" style="5" customWidth="1"/>
    <col min="19" max="19" width="9" style="5" customWidth="1"/>
    <col min="20" max="20" width="1.83203125" style="2" customWidth="1"/>
    <col min="21" max="16384" width="9.33203125" style="5"/>
  </cols>
  <sheetData>
    <row r="1" spans="1:21" ht="28.5" customHeight="1" thickBot="1" x14ac:dyDescent="0.25">
      <c r="A1" s="150" t="s">
        <v>135</v>
      </c>
    </row>
    <row r="2" spans="1:21" ht="18.75" customHeight="1" x14ac:dyDescent="0.2">
      <c r="A2" s="44"/>
      <c r="B2" s="44"/>
      <c r="C2" s="44"/>
      <c r="D2" s="44"/>
      <c r="E2" s="266" t="s">
        <v>0</v>
      </c>
      <c r="F2" s="267"/>
      <c r="G2" s="267"/>
      <c r="H2" s="267"/>
      <c r="I2" s="267"/>
      <c r="J2" s="267"/>
      <c r="K2" s="267"/>
      <c r="L2" s="267"/>
      <c r="M2" s="270" t="s">
        <v>1</v>
      </c>
      <c r="N2" s="267"/>
      <c r="O2" s="267"/>
      <c r="P2" s="267"/>
      <c r="Q2" s="267"/>
      <c r="R2" s="267"/>
      <c r="S2" s="267"/>
      <c r="T2" s="267"/>
      <c r="U2" s="2"/>
    </row>
    <row r="3" spans="1:21" ht="38.25" customHeight="1" x14ac:dyDescent="0.2">
      <c r="A3" s="22"/>
      <c r="B3" s="22"/>
      <c r="C3" s="22"/>
      <c r="D3" s="22"/>
      <c r="E3" s="269" t="s">
        <v>72</v>
      </c>
      <c r="F3" s="272"/>
      <c r="G3" s="272"/>
      <c r="H3" s="269" t="s">
        <v>84</v>
      </c>
      <c r="I3" s="262"/>
      <c r="J3" s="273" t="s">
        <v>133</v>
      </c>
      <c r="K3" s="272"/>
      <c r="L3" s="262"/>
      <c r="M3" s="269" t="s">
        <v>72</v>
      </c>
      <c r="N3" s="272"/>
      <c r="O3" s="272"/>
      <c r="P3" s="269" t="s">
        <v>84</v>
      </c>
      <c r="Q3" s="262"/>
      <c r="R3" s="274" t="s">
        <v>133</v>
      </c>
      <c r="S3" s="272"/>
      <c r="T3" s="272"/>
      <c r="U3" s="2"/>
    </row>
    <row r="4" spans="1:21" ht="24.75" customHeight="1" x14ac:dyDescent="0.2">
      <c r="A4" s="50" t="s">
        <v>2</v>
      </c>
      <c r="B4" s="30"/>
      <c r="C4" s="30"/>
      <c r="D4" s="30"/>
      <c r="E4" s="51"/>
      <c r="F4" s="45">
        <f>SUM(F5,F8)</f>
        <v>44876</v>
      </c>
      <c r="G4" s="52"/>
      <c r="H4" s="152">
        <f>SUM(H5,H8)</f>
        <v>48720</v>
      </c>
      <c r="I4" s="153"/>
      <c r="J4" s="153"/>
      <c r="K4" s="154">
        <f t="shared" ref="K4:K10" si="0">(H4/F4)*100</f>
        <v>108.56582583117924</v>
      </c>
      <c r="L4" s="52"/>
      <c r="M4" s="53"/>
      <c r="N4" s="45">
        <f>SUM(N5,N8)</f>
        <v>84473</v>
      </c>
      <c r="O4" s="52"/>
      <c r="P4" s="152">
        <f>SUM(P5,P8)</f>
        <v>96523</v>
      </c>
      <c r="Q4" s="153"/>
      <c r="R4" s="155"/>
      <c r="S4" s="154">
        <f t="shared" ref="S4:S10" si="1">(P4/N4)*100</f>
        <v>114.26491304913998</v>
      </c>
      <c r="T4" s="159"/>
    </row>
    <row r="5" spans="1:21" ht="21" customHeight="1" x14ac:dyDescent="0.2">
      <c r="B5" s="5" t="s">
        <v>78</v>
      </c>
      <c r="E5" s="51"/>
      <c r="F5" s="26">
        <f>SUM(F6:F7)</f>
        <v>33750</v>
      </c>
      <c r="G5" s="55"/>
      <c r="H5" s="26">
        <f>SUM(H6:H7)</f>
        <v>34609</v>
      </c>
      <c r="I5" s="55"/>
      <c r="J5" s="55"/>
      <c r="K5" s="56">
        <f t="shared" si="0"/>
        <v>102.54518518518519</v>
      </c>
      <c r="L5" s="55"/>
      <c r="M5" s="57"/>
      <c r="N5" s="26">
        <f>SUM(N6:N7)</f>
        <v>65729</v>
      </c>
      <c r="O5" s="55"/>
      <c r="P5" s="26">
        <f>SUM(P6:P7)</f>
        <v>71730</v>
      </c>
      <c r="Q5" s="55"/>
      <c r="R5" s="58"/>
      <c r="S5" s="56">
        <f t="shared" si="1"/>
        <v>109.12991221530832</v>
      </c>
      <c r="T5" s="55"/>
    </row>
    <row r="6" spans="1:21" ht="16.5" customHeight="1" x14ac:dyDescent="0.2">
      <c r="C6" s="5" t="s">
        <v>11</v>
      </c>
      <c r="E6" s="51"/>
      <c r="F6" s="26">
        <v>12835</v>
      </c>
      <c r="G6" s="55"/>
      <c r="H6" s="26">
        <v>12032</v>
      </c>
      <c r="I6" s="55"/>
      <c r="J6" s="55"/>
      <c r="K6" s="56">
        <f t="shared" si="0"/>
        <v>93.743669653291789</v>
      </c>
      <c r="L6" s="55"/>
      <c r="M6" s="57"/>
      <c r="N6" s="26">
        <v>24083</v>
      </c>
      <c r="O6" s="55"/>
      <c r="P6" s="26">
        <v>23713</v>
      </c>
      <c r="Q6" s="55"/>
      <c r="R6" s="58"/>
      <c r="S6" s="56">
        <f t="shared" si="1"/>
        <v>98.463646555661668</v>
      </c>
      <c r="T6" s="55"/>
    </row>
    <row r="7" spans="1:21" ht="13.5" customHeight="1" x14ac:dyDescent="0.2">
      <c r="C7" s="5" t="s">
        <v>12</v>
      </c>
      <c r="E7" s="51"/>
      <c r="F7" s="26">
        <v>20915</v>
      </c>
      <c r="G7" s="55"/>
      <c r="H7" s="26">
        <v>22577</v>
      </c>
      <c r="I7" s="55"/>
      <c r="J7" s="55"/>
      <c r="K7" s="56">
        <f t="shared" si="0"/>
        <v>107.94644991632801</v>
      </c>
      <c r="L7" s="55"/>
      <c r="M7" s="57"/>
      <c r="N7" s="26">
        <v>41646</v>
      </c>
      <c r="O7" s="55"/>
      <c r="P7" s="26">
        <v>48017</v>
      </c>
      <c r="Q7" s="55"/>
      <c r="R7" s="58"/>
      <c r="S7" s="56">
        <f t="shared" si="1"/>
        <v>115.29798780194977</v>
      </c>
      <c r="T7" s="55"/>
    </row>
    <row r="8" spans="1:21" ht="21" customHeight="1" x14ac:dyDescent="0.2">
      <c r="B8" s="5" t="s">
        <v>79</v>
      </c>
      <c r="E8" s="51"/>
      <c r="F8" s="26">
        <f>SUM(F9:F10)</f>
        <v>11126</v>
      </c>
      <c r="G8" s="55"/>
      <c r="H8" s="156">
        <f>SUM(H9:H10)</f>
        <v>14111</v>
      </c>
      <c r="I8" s="157"/>
      <c r="J8" s="157"/>
      <c r="K8" s="158">
        <f t="shared" si="0"/>
        <v>126.8290490742405</v>
      </c>
      <c r="L8" s="55"/>
      <c r="M8" s="57"/>
      <c r="N8" s="26">
        <f>SUM(N9:N10)</f>
        <v>18744</v>
      </c>
      <c r="O8" s="55"/>
      <c r="P8" s="156">
        <f>SUM(P9:P10)</f>
        <v>24793</v>
      </c>
      <c r="Q8" s="157"/>
      <c r="R8" s="160"/>
      <c r="S8" s="158">
        <f t="shared" si="1"/>
        <v>132.27166026461802</v>
      </c>
      <c r="T8" s="54"/>
    </row>
    <row r="9" spans="1:21" ht="16.5" customHeight="1" x14ac:dyDescent="0.2">
      <c r="B9" s="2"/>
      <c r="C9" s="5" t="s">
        <v>11</v>
      </c>
      <c r="E9" s="51"/>
      <c r="F9" s="26">
        <v>2017</v>
      </c>
      <c r="G9" s="55"/>
      <c r="H9" s="156">
        <v>2417</v>
      </c>
      <c r="I9" s="157"/>
      <c r="J9" s="157"/>
      <c r="K9" s="158">
        <f t="shared" si="0"/>
        <v>119.83143282102131</v>
      </c>
      <c r="L9" s="55"/>
      <c r="M9" s="57"/>
      <c r="N9" s="26">
        <v>4047</v>
      </c>
      <c r="O9" s="55"/>
      <c r="P9" s="156">
        <v>4592</v>
      </c>
      <c r="Q9" s="157"/>
      <c r="R9" s="160"/>
      <c r="S9" s="158">
        <f t="shared" si="1"/>
        <v>113.46676550531258</v>
      </c>
      <c r="T9" s="55"/>
    </row>
    <row r="10" spans="1:21" ht="13.5" customHeight="1" x14ac:dyDescent="0.2">
      <c r="B10" s="2"/>
      <c r="C10" s="5" t="s">
        <v>12</v>
      </c>
      <c r="E10" s="51"/>
      <c r="F10" s="26">
        <v>9109</v>
      </c>
      <c r="G10" s="55"/>
      <c r="H10" s="26">
        <v>11694</v>
      </c>
      <c r="I10" s="55"/>
      <c r="J10" s="55"/>
      <c r="K10" s="56">
        <f t="shared" si="0"/>
        <v>128.37852673180373</v>
      </c>
      <c r="L10" s="55"/>
      <c r="M10" s="57"/>
      <c r="N10" s="26">
        <v>14697</v>
      </c>
      <c r="O10" s="55"/>
      <c r="P10" s="26">
        <v>20201</v>
      </c>
      <c r="Q10" s="55"/>
      <c r="R10" s="58"/>
      <c r="S10" s="56">
        <f t="shared" si="1"/>
        <v>137.44981969109341</v>
      </c>
      <c r="T10" s="55"/>
    </row>
    <row r="11" spans="1:21" ht="15" x14ac:dyDescent="0.2">
      <c r="A11" s="135"/>
      <c r="B11" s="2"/>
      <c r="E11" s="59"/>
      <c r="F11" s="46"/>
      <c r="G11" s="55"/>
      <c r="H11" s="46"/>
      <c r="I11" s="55"/>
      <c r="J11" s="55"/>
      <c r="K11" s="56"/>
      <c r="L11" s="55"/>
      <c r="M11" s="55"/>
      <c r="N11" s="46"/>
      <c r="O11" s="55"/>
      <c r="P11" s="46"/>
      <c r="Q11" s="55"/>
      <c r="R11" s="58"/>
      <c r="S11" s="56"/>
      <c r="T11" s="55"/>
    </row>
    <row r="12" spans="1:21" ht="15" x14ac:dyDescent="0.2">
      <c r="A12" s="135"/>
    </row>
    <row r="13" spans="1:21" ht="15" x14ac:dyDescent="0.2">
      <c r="A13" s="135"/>
    </row>
    <row r="15" spans="1:21" x14ac:dyDescent="0.2">
      <c r="F15" s="18"/>
    </row>
  </sheetData>
  <mergeCells count="8">
    <mergeCell ref="E2:L2"/>
    <mergeCell ref="M2:T2"/>
    <mergeCell ref="E3:G3"/>
    <mergeCell ref="H3:I3"/>
    <mergeCell ref="J3:L3"/>
    <mergeCell ref="M3:O3"/>
    <mergeCell ref="P3:Q3"/>
    <mergeCell ref="R3:T3"/>
  </mergeCells>
  <pageMargins left="0.70866141732283472" right="0.70866141732283472" top="0.74803149606299213" bottom="0.74803149606299213" header="0.31496062992125984" footer="0.31496062992125984"/>
  <pageSetup paperSize="9" scale="95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4"/>
  <sheetViews>
    <sheetView showGridLines="0" workbookViewId="0">
      <pane ySplit="4" topLeftCell="A5" activePane="bottomLeft" state="frozen"/>
      <selection pane="bottomLeft" activeCell="AF23" sqref="AF23"/>
    </sheetView>
  </sheetViews>
  <sheetFormatPr defaultColWidth="8.83203125" defaultRowHeight="12.75" x14ac:dyDescent="0.2"/>
  <cols>
    <col min="1" max="1" width="0.83203125" style="5" customWidth="1"/>
    <col min="2" max="2" width="1.83203125" style="5" customWidth="1"/>
    <col min="3" max="3" width="22.1640625" style="5" customWidth="1"/>
    <col min="4" max="4" width="9.33203125" style="5" customWidth="1"/>
    <col min="5" max="5" width="1" style="5" customWidth="1"/>
    <col min="6" max="6" width="9.33203125" style="5" customWidth="1"/>
    <col min="7" max="7" width="1" style="5" customWidth="1"/>
    <col min="8" max="8" width="9.33203125" style="5" customWidth="1"/>
    <col min="9" max="9" width="1" style="5" customWidth="1"/>
    <col min="10" max="10" width="9.33203125" style="5" customWidth="1"/>
    <col min="11" max="11" width="1" style="5" customWidth="1"/>
    <col min="12" max="12" width="9.33203125" style="5" customWidth="1"/>
    <col min="13" max="13" width="1" style="5" customWidth="1"/>
    <col min="14" max="14" width="9.33203125" style="5" customWidth="1"/>
    <col min="15" max="15" width="1" style="5" customWidth="1"/>
    <col min="16" max="16" width="9.33203125" style="5" customWidth="1"/>
    <col min="17" max="17" width="1" style="5" customWidth="1"/>
    <col min="18" max="18" width="9.33203125" style="5" customWidth="1"/>
    <col min="19" max="19" width="1" style="5" customWidth="1"/>
    <col min="20" max="20" width="8.83203125" style="5"/>
    <col min="21" max="21" width="1.83203125" style="5" customWidth="1"/>
    <col min="22" max="22" width="9.33203125" style="5" customWidth="1"/>
    <col min="23" max="16384" width="8.83203125" style="5"/>
  </cols>
  <sheetData>
    <row r="1" spans="1:27" ht="28.5" customHeight="1" thickBot="1" x14ac:dyDescent="0.25">
      <c r="A1" s="150" t="s">
        <v>127</v>
      </c>
      <c r="T1" s="2"/>
    </row>
    <row r="2" spans="1:27" ht="18.75" customHeight="1" x14ac:dyDescent="0.2">
      <c r="A2" s="276" t="s">
        <v>87</v>
      </c>
      <c r="B2" s="276"/>
      <c r="C2" s="276"/>
      <c r="D2" s="249" t="s">
        <v>0</v>
      </c>
      <c r="E2" s="250"/>
      <c r="F2" s="250"/>
      <c r="G2" s="250"/>
      <c r="H2" s="250"/>
      <c r="I2" s="250"/>
      <c r="J2" s="250"/>
      <c r="K2" s="251"/>
      <c r="L2" s="246" t="s">
        <v>1</v>
      </c>
      <c r="M2" s="230"/>
      <c r="N2" s="230"/>
      <c r="O2" s="230"/>
      <c r="P2" s="230"/>
      <c r="Q2" s="230"/>
      <c r="R2" s="230"/>
      <c r="S2" s="230"/>
      <c r="T2" s="2"/>
    </row>
    <row r="3" spans="1:27" ht="18.75" customHeight="1" x14ac:dyDescent="0.2">
      <c r="A3" s="277"/>
      <c r="B3" s="277"/>
      <c r="C3" s="277"/>
      <c r="D3" s="275" t="s">
        <v>120</v>
      </c>
      <c r="E3" s="275"/>
      <c r="F3" s="275"/>
      <c r="G3" s="275"/>
      <c r="H3" s="224" t="s">
        <v>117</v>
      </c>
      <c r="I3" s="224"/>
      <c r="J3" s="224"/>
      <c r="K3" s="248"/>
      <c r="L3" s="223" t="s">
        <v>120</v>
      </c>
      <c r="M3" s="224"/>
      <c r="N3" s="224"/>
      <c r="O3" s="248"/>
      <c r="P3" s="223" t="s">
        <v>117</v>
      </c>
      <c r="Q3" s="224"/>
      <c r="R3" s="224"/>
      <c r="S3" s="224"/>
      <c r="T3" s="2"/>
    </row>
    <row r="4" spans="1:27" ht="29.25" customHeight="1" x14ac:dyDescent="0.2">
      <c r="A4" s="278"/>
      <c r="B4" s="278"/>
      <c r="C4" s="278"/>
      <c r="D4" s="275" t="s">
        <v>121</v>
      </c>
      <c r="E4" s="275"/>
      <c r="F4" s="275" t="s">
        <v>128</v>
      </c>
      <c r="G4" s="275"/>
      <c r="H4" s="275" t="s">
        <v>121</v>
      </c>
      <c r="I4" s="275"/>
      <c r="J4" s="275" t="s">
        <v>128</v>
      </c>
      <c r="K4" s="275"/>
      <c r="L4" s="275" t="s">
        <v>121</v>
      </c>
      <c r="M4" s="275"/>
      <c r="N4" s="275" t="s">
        <v>128</v>
      </c>
      <c r="O4" s="275"/>
      <c r="P4" s="275" t="s">
        <v>121</v>
      </c>
      <c r="Q4" s="275"/>
      <c r="R4" s="275" t="s">
        <v>128</v>
      </c>
      <c r="S4" s="226"/>
      <c r="T4" s="2"/>
    </row>
    <row r="5" spans="1:27" ht="24.75" customHeight="1" x14ac:dyDescent="0.2">
      <c r="A5" s="254" t="s">
        <v>95</v>
      </c>
      <c r="B5" s="254"/>
      <c r="C5" s="254"/>
      <c r="D5" s="164">
        <f>SUM(D6,D7,D8,D9,D10,D11,D12)</f>
        <v>9044</v>
      </c>
      <c r="E5" s="45"/>
      <c r="F5" s="45">
        <f>SUM(F6,F7,F8,F9,F10,F11,F12)</f>
        <v>21840</v>
      </c>
      <c r="G5" s="45"/>
      <c r="H5" s="45">
        <f t="shared" ref="H5:J5" si="0">SUM(H6,H7,H8,H9,H10,H11,H12)</f>
        <v>5405</v>
      </c>
      <c r="I5" s="45">
        <f t="shared" si="0"/>
        <v>0</v>
      </c>
      <c r="J5" s="45">
        <f t="shared" si="0"/>
        <v>12431</v>
      </c>
      <c r="K5" s="45"/>
      <c r="L5" s="164">
        <f t="shared" ref="L5:R5" si="1">SUM(L6,L7,L8,L9,L10,L11,L12)</f>
        <v>17101</v>
      </c>
      <c r="M5" s="45">
        <f t="shared" si="1"/>
        <v>0</v>
      </c>
      <c r="N5" s="45">
        <f t="shared" si="1"/>
        <v>43744</v>
      </c>
      <c r="O5" s="45">
        <f t="shared" si="1"/>
        <v>0</v>
      </c>
      <c r="P5" s="45">
        <f t="shared" si="1"/>
        <v>11204</v>
      </c>
      <c r="Q5" s="45">
        <f t="shared" si="1"/>
        <v>0</v>
      </c>
      <c r="R5" s="45">
        <f t="shared" si="1"/>
        <v>24474</v>
      </c>
      <c r="S5" s="45"/>
    </row>
    <row r="6" spans="1:27" ht="20.25" customHeight="1" x14ac:dyDescent="0.2">
      <c r="B6" s="5" t="s">
        <v>88</v>
      </c>
      <c r="C6" s="2"/>
      <c r="D6" s="93">
        <v>471</v>
      </c>
      <c r="E6" s="26"/>
      <c r="F6" s="4">
        <v>765</v>
      </c>
      <c r="G6" s="26"/>
      <c r="H6" s="26">
        <v>437</v>
      </c>
      <c r="I6" s="26"/>
      <c r="J6" s="4">
        <v>732</v>
      </c>
      <c r="K6" s="47"/>
      <c r="L6" s="4">
        <v>981</v>
      </c>
      <c r="M6" s="99"/>
      <c r="N6" s="4">
        <v>1454</v>
      </c>
      <c r="O6" s="26"/>
      <c r="P6" s="4">
        <v>938</v>
      </c>
      <c r="Q6" s="26"/>
      <c r="R6" s="4">
        <v>1481</v>
      </c>
      <c r="S6" s="26"/>
    </row>
    <row r="7" spans="1:27" ht="16.5" customHeight="1" x14ac:dyDescent="0.2">
      <c r="B7" s="5" t="s">
        <v>91</v>
      </c>
      <c r="C7" s="2"/>
      <c r="D7" s="93">
        <v>915</v>
      </c>
      <c r="E7" s="26"/>
      <c r="F7" s="4">
        <v>2483</v>
      </c>
      <c r="G7" s="26"/>
      <c r="H7" s="26">
        <v>721</v>
      </c>
      <c r="I7" s="26"/>
      <c r="J7" s="4">
        <v>1974</v>
      </c>
      <c r="K7" s="47"/>
      <c r="L7" s="99">
        <v>2263</v>
      </c>
      <c r="M7" s="18"/>
      <c r="N7" s="99">
        <v>5981</v>
      </c>
      <c r="O7" s="46"/>
      <c r="P7" s="4">
        <v>1870</v>
      </c>
      <c r="Q7" s="18"/>
      <c r="R7" s="4">
        <v>4554</v>
      </c>
      <c r="S7" s="46"/>
    </row>
    <row r="8" spans="1:27" ht="16.5" customHeight="1" x14ac:dyDescent="0.2">
      <c r="B8" s="244" t="s">
        <v>92</v>
      </c>
      <c r="C8" s="244"/>
      <c r="D8" s="93">
        <v>1994</v>
      </c>
      <c r="E8" s="26"/>
      <c r="F8" s="4">
        <v>4553</v>
      </c>
      <c r="G8" s="26"/>
      <c r="H8" s="119">
        <v>1403</v>
      </c>
      <c r="I8" s="26"/>
      <c r="J8" s="119">
        <v>2619</v>
      </c>
      <c r="K8" s="47"/>
      <c r="L8" s="117">
        <v>3986</v>
      </c>
      <c r="M8" s="18"/>
      <c r="N8" s="117">
        <v>9962</v>
      </c>
      <c r="O8" s="46"/>
      <c r="P8" s="119">
        <v>2913</v>
      </c>
      <c r="Q8" s="18"/>
      <c r="R8" s="119">
        <v>5712</v>
      </c>
      <c r="S8" s="46"/>
    </row>
    <row r="9" spans="1:27" ht="16.5" customHeight="1" x14ac:dyDescent="0.2">
      <c r="B9" s="3" t="s">
        <v>93</v>
      </c>
      <c r="C9" s="163"/>
      <c r="D9" s="93">
        <v>2618</v>
      </c>
      <c r="E9" s="26"/>
      <c r="F9" s="4">
        <v>5255</v>
      </c>
      <c r="G9" s="26"/>
      <c r="H9" s="119">
        <v>1439</v>
      </c>
      <c r="I9" s="26"/>
      <c r="J9" s="119">
        <v>2472</v>
      </c>
      <c r="K9" s="47"/>
      <c r="L9" s="46">
        <v>4673</v>
      </c>
      <c r="M9" s="18"/>
      <c r="N9" s="46">
        <v>10173</v>
      </c>
      <c r="O9" s="46"/>
      <c r="P9" s="119">
        <v>2788</v>
      </c>
      <c r="Q9" s="18"/>
      <c r="R9" s="119">
        <v>4572</v>
      </c>
      <c r="S9" s="46"/>
    </row>
    <row r="10" spans="1:27" ht="16.5" customHeight="1" x14ac:dyDescent="0.2">
      <c r="B10" s="3" t="s">
        <v>94</v>
      </c>
      <c r="C10" s="92"/>
      <c r="D10" s="93">
        <v>1847</v>
      </c>
      <c r="E10" s="4"/>
      <c r="F10" s="4">
        <v>5006</v>
      </c>
      <c r="G10" s="26"/>
      <c r="H10" s="119">
        <v>914</v>
      </c>
      <c r="I10" s="106"/>
      <c r="J10" s="119">
        <v>2533</v>
      </c>
      <c r="K10" s="47"/>
      <c r="L10" s="46">
        <v>3097</v>
      </c>
      <c r="M10" s="99"/>
      <c r="N10" s="46">
        <v>9092</v>
      </c>
      <c r="O10" s="46"/>
      <c r="P10" s="119">
        <v>1670</v>
      </c>
      <c r="Q10" s="107"/>
      <c r="R10" s="119">
        <v>4439</v>
      </c>
      <c r="S10" s="46"/>
    </row>
    <row r="11" spans="1:27" ht="16.5" customHeight="1" x14ac:dyDescent="0.2">
      <c r="B11" s="5" t="s">
        <v>90</v>
      </c>
      <c r="C11" s="92"/>
      <c r="D11" s="93">
        <v>910</v>
      </c>
      <c r="E11" s="26"/>
      <c r="F11" s="4">
        <v>2810</v>
      </c>
      <c r="G11" s="26"/>
      <c r="H11" s="26">
        <v>377</v>
      </c>
      <c r="I11" s="26"/>
      <c r="J11" s="26">
        <v>1445</v>
      </c>
      <c r="K11" s="47"/>
      <c r="L11" s="26">
        <v>1524</v>
      </c>
      <c r="M11" s="18"/>
      <c r="N11" s="26">
        <v>5273</v>
      </c>
      <c r="O11" s="46"/>
      <c r="P11" s="26">
        <v>734</v>
      </c>
      <c r="Q11" s="18"/>
      <c r="R11" s="26">
        <v>2539</v>
      </c>
      <c r="S11" s="46"/>
    </row>
    <row r="12" spans="1:27" ht="16.5" customHeight="1" x14ac:dyDescent="0.2">
      <c r="B12" s="5" t="s">
        <v>89</v>
      </c>
      <c r="C12" s="92"/>
      <c r="D12" s="93">
        <v>289</v>
      </c>
      <c r="E12" s="26"/>
      <c r="F12" s="4">
        <v>968</v>
      </c>
      <c r="G12" s="26"/>
      <c r="H12" s="26">
        <v>114</v>
      </c>
      <c r="I12" s="26"/>
      <c r="J12" s="26">
        <v>656</v>
      </c>
      <c r="K12" s="47"/>
      <c r="L12" s="26">
        <v>577</v>
      </c>
      <c r="M12" s="18"/>
      <c r="N12" s="26">
        <v>1809</v>
      </c>
      <c r="O12" s="46"/>
      <c r="P12" s="26">
        <v>291</v>
      </c>
      <c r="Q12" s="18"/>
      <c r="R12" s="26">
        <v>1177</v>
      </c>
      <c r="S12" s="46"/>
    </row>
    <row r="14" spans="1:27" x14ac:dyDescent="0.2">
      <c r="H14" s="18"/>
      <c r="AA14" s="5" t="s">
        <v>118</v>
      </c>
    </row>
    <row r="15" spans="1:27" x14ac:dyDescent="0.2">
      <c r="C15" s="169"/>
      <c r="D15" s="66"/>
      <c r="E15" s="66"/>
      <c r="F15" s="170"/>
      <c r="G15" s="66"/>
      <c r="H15" s="66"/>
      <c r="I15" s="66"/>
      <c r="J15" s="66"/>
      <c r="K15" s="66"/>
      <c r="L15" s="66"/>
      <c r="M15" s="66"/>
      <c r="N15" s="170"/>
    </row>
    <row r="16" spans="1:27" x14ac:dyDescent="0.2">
      <c r="C16" s="66"/>
      <c r="D16" s="66"/>
      <c r="E16" s="66"/>
      <c r="F16" s="170"/>
      <c r="G16" s="66"/>
      <c r="H16" s="66"/>
      <c r="I16" s="66"/>
      <c r="J16" s="66"/>
      <c r="K16" s="66"/>
      <c r="L16" s="66"/>
      <c r="M16" s="66"/>
      <c r="N16" s="170"/>
      <c r="W16" s="171"/>
      <c r="X16" s="171"/>
      <c r="Y16" s="171"/>
      <c r="Z16" s="5" t="s">
        <v>17</v>
      </c>
      <c r="AA16" s="5" t="s">
        <v>122</v>
      </c>
    </row>
    <row r="17" spans="3:28" x14ac:dyDescent="0.2">
      <c r="C17" s="66"/>
      <c r="D17" s="66"/>
      <c r="E17" s="66"/>
      <c r="F17" s="170"/>
      <c r="G17" s="66"/>
      <c r="H17" s="66"/>
      <c r="I17" s="66"/>
      <c r="J17" s="66"/>
      <c r="K17" s="66"/>
      <c r="L17" s="66"/>
      <c r="M17" s="66"/>
      <c r="N17" s="170"/>
      <c r="X17" s="5" t="s">
        <v>88</v>
      </c>
      <c r="Z17" s="18">
        <f>SUM(N6,R6)</f>
        <v>2935</v>
      </c>
      <c r="AA17" s="26">
        <f>SUM(L6,P6)</f>
        <v>1919</v>
      </c>
      <c r="AB17" s="18"/>
    </row>
    <row r="18" spans="3:28" x14ac:dyDescent="0.2">
      <c r="C18" s="66"/>
      <c r="D18" s="66"/>
      <c r="E18" s="66"/>
      <c r="F18" s="66"/>
      <c r="G18" s="66"/>
      <c r="H18" s="66"/>
      <c r="I18" s="66"/>
      <c r="J18" s="66"/>
      <c r="K18" s="66"/>
      <c r="L18" s="66"/>
      <c r="M18" s="66"/>
      <c r="N18" s="66"/>
      <c r="X18" s="5" t="s">
        <v>91</v>
      </c>
      <c r="Z18" s="18">
        <f t="shared" ref="Z18:Z23" si="2">SUM(N7,R7)</f>
        <v>10535</v>
      </c>
      <c r="AA18" s="26">
        <f t="shared" ref="AA18:AA23" si="3">SUM(L7,P7)</f>
        <v>4133</v>
      </c>
      <c r="AB18" s="18"/>
    </row>
    <row r="19" spans="3:28" x14ac:dyDescent="0.2">
      <c r="C19" s="66"/>
      <c r="D19" s="66"/>
      <c r="E19" s="66"/>
      <c r="F19" s="66"/>
      <c r="G19" s="66"/>
      <c r="H19" s="66"/>
      <c r="I19" s="66"/>
      <c r="J19" s="66"/>
      <c r="K19" s="66"/>
      <c r="L19" s="66"/>
      <c r="M19" s="66"/>
      <c r="N19" s="66"/>
      <c r="X19" s="172" t="s">
        <v>92</v>
      </c>
      <c r="Y19" s="172"/>
      <c r="Z19" s="18">
        <f t="shared" si="2"/>
        <v>15674</v>
      </c>
      <c r="AA19" s="26">
        <f t="shared" si="3"/>
        <v>6899</v>
      </c>
      <c r="AB19" s="18"/>
    </row>
    <row r="20" spans="3:28" x14ac:dyDescent="0.2">
      <c r="X20" s="2" t="s">
        <v>93</v>
      </c>
      <c r="Y20" s="2"/>
      <c r="Z20" s="18">
        <f t="shared" si="2"/>
        <v>14745</v>
      </c>
      <c r="AA20" s="26">
        <f t="shared" si="3"/>
        <v>7461</v>
      </c>
      <c r="AB20" s="18"/>
    </row>
    <row r="21" spans="3:28" x14ac:dyDescent="0.2">
      <c r="X21" s="2" t="s">
        <v>94</v>
      </c>
      <c r="Y21" s="2"/>
      <c r="Z21" s="18">
        <f t="shared" si="2"/>
        <v>13531</v>
      </c>
      <c r="AA21" s="26">
        <f t="shared" si="3"/>
        <v>4767</v>
      </c>
      <c r="AB21" s="18"/>
    </row>
    <row r="22" spans="3:28" x14ac:dyDescent="0.2">
      <c r="X22" s="5" t="s">
        <v>90</v>
      </c>
      <c r="Z22" s="18">
        <f t="shared" si="2"/>
        <v>7812</v>
      </c>
      <c r="AA22" s="26">
        <f t="shared" si="3"/>
        <v>2258</v>
      </c>
      <c r="AB22" s="18"/>
    </row>
    <row r="23" spans="3:28" x14ac:dyDescent="0.2">
      <c r="X23" s="5" t="s">
        <v>89</v>
      </c>
      <c r="Z23" s="18">
        <f t="shared" si="2"/>
        <v>2986</v>
      </c>
      <c r="AA23" s="26">
        <f t="shared" si="3"/>
        <v>868</v>
      </c>
      <c r="AB23" s="18"/>
    </row>
    <row r="24" spans="3:28" x14ac:dyDescent="0.2">
      <c r="X24" s="5" t="s">
        <v>116</v>
      </c>
      <c r="Z24" s="71">
        <f>SUM(Z17:Z23)</f>
        <v>68218</v>
      </c>
      <c r="AA24" s="71">
        <f>SUM(AA17:AA23)</f>
        <v>28305</v>
      </c>
      <c r="AB24" s="71"/>
    </row>
  </sheetData>
  <mergeCells count="17">
    <mergeCell ref="R4:S4"/>
    <mergeCell ref="A5:C5"/>
    <mergeCell ref="A2:C4"/>
    <mergeCell ref="D2:K2"/>
    <mergeCell ref="L2:S2"/>
    <mergeCell ref="D3:G3"/>
    <mergeCell ref="H3:K3"/>
    <mergeCell ref="L3:O3"/>
    <mergeCell ref="P3:S3"/>
    <mergeCell ref="D4:E4"/>
    <mergeCell ref="F4:G4"/>
    <mergeCell ref="H4:I4"/>
    <mergeCell ref="B8:C8"/>
    <mergeCell ref="J4:K4"/>
    <mergeCell ref="L4:M4"/>
    <mergeCell ref="N4:O4"/>
    <mergeCell ref="P4:Q4"/>
  </mergeCells>
  <printOptions horizontalCentered="1"/>
  <pageMargins left="0.19685039370078741" right="0.15748031496062992" top="0.78740157480314965" bottom="0.59055118110236227" header="0.51181102362204722" footer="0.51181102362204722"/>
  <pageSetup paperSize="9" scale="95" orientation="portrait" r:id="rId1"/>
  <headerFooter alignWithMargins="0">
    <oddFooter>&amp;R&amp;9 3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1"/>
  <sheetViews>
    <sheetView showGridLines="0" workbookViewId="0">
      <selection activeCell="D9" sqref="D9"/>
    </sheetView>
  </sheetViews>
  <sheetFormatPr defaultRowHeight="12.75" x14ac:dyDescent="0.2"/>
  <cols>
    <col min="1" max="1" width="63" customWidth="1"/>
    <col min="2" max="2" width="37.83203125" customWidth="1"/>
  </cols>
  <sheetData>
    <row r="1" spans="1:2" ht="15" customHeight="1" x14ac:dyDescent="0.2">
      <c r="A1" s="204" t="s">
        <v>136</v>
      </c>
    </row>
    <row r="2" spans="1:2" x14ac:dyDescent="0.2">
      <c r="A2" s="205"/>
    </row>
    <row r="3" spans="1:2" x14ac:dyDescent="0.2">
      <c r="A3" s="206" t="s">
        <v>137</v>
      </c>
    </row>
    <row r="4" spans="1:2" ht="6" customHeight="1" x14ac:dyDescent="0.2">
      <c r="A4" s="206"/>
    </row>
    <row r="5" spans="1:2" ht="39" customHeight="1" x14ac:dyDescent="0.2">
      <c r="A5" s="285" t="s">
        <v>138</v>
      </c>
      <c r="B5" s="285"/>
    </row>
    <row r="6" spans="1:2" ht="3.75" customHeight="1" x14ac:dyDescent="0.2">
      <c r="A6" s="205"/>
      <c r="B6" s="216"/>
    </row>
    <row r="7" spans="1:2" ht="38.25" customHeight="1" x14ac:dyDescent="0.2">
      <c r="A7" s="285" t="s">
        <v>139</v>
      </c>
      <c r="B7" s="285"/>
    </row>
    <row r="8" spans="1:2" ht="3.75" customHeight="1" x14ac:dyDescent="0.2">
      <c r="A8" s="205"/>
      <c r="B8" s="216"/>
    </row>
    <row r="9" spans="1:2" ht="39" customHeight="1" x14ac:dyDescent="0.2">
      <c r="A9" s="286" t="s">
        <v>140</v>
      </c>
      <c r="B9" s="286"/>
    </row>
    <row r="10" spans="1:2" ht="3.75" customHeight="1" x14ac:dyDescent="0.2">
      <c r="A10" s="205"/>
      <c r="B10" s="216"/>
    </row>
    <row r="11" spans="1:2" ht="51.75" customHeight="1" x14ac:dyDescent="0.2">
      <c r="A11" s="286" t="s">
        <v>141</v>
      </c>
      <c r="B11" s="286"/>
    </row>
    <row r="12" spans="1:2" ht="3.75" customHeight="1" x14ac:dyDescent="0.2">
      <c r="A12" s="205"/>
      <c r="B12" s="216"/>
    </row>
    <row r="13" spans="1:2" ht="28.5" customHeight="1" x14ac:dyDescent="0.2">
      <c r="A13" s="285" t="s">
        <v>142</v>
      </c>
      <c r="B13" s="285"/>
    </row>
    <row r="14" spans="1:2" ht="6" customHeight="1" x14ac:dyDescent="0.2">
      <c r="A14" s="206" t="s">
        <v>143</v>
      </c>
      <c r="B14" s="216"/>
    </row>
    <row r="15" spans="1:2" x14ac:dyDescent="0.2">
      <c r="A15" s="206" t="s">
        <v>144</v>
      </c>
      <c r="B15" s="216"/>
    </row>
    <row r="16" spans="1:2" ht="3.75" customHeight="1" x14ac:dyDescent="0.2">
      <c r="A16" s="206"/>
      <c r="B16" s="216"/>
    </row>
    <row r="17" spans="1:2" ht="28.5" customHeight="1" x14ac:dyDescent="0.2">
      <c r="A17" s="285" t="s">
        <v>145</v>
      </c>
      <c r="B17" s="285"/>
    </row>
    <row r="18" spans="1:2" ht="6" customHeight="1" x14ac:dyDescent="0.2">
      <c r="A18" s="206"/>
      <c r="B18" s="216"/>
    </row>
    <row r="19" spans="1:2" x14ac:dyDescent="0.2">
      <c r="A19" s="206" t="s">
        <v>146</v>
      </c>
      <c r="B19" s="216"/>
    </row>
    <row r="20" spans="1:2" ht="3.75" customHeight="1" x14ac:dyDescent="0.2">
      <c r="A20" s="205"/>
      <c r="B20" s="216"/>
    </row>
    <row r="21" spans="1:2" ht="39" customHeight="1" x14ac:dyDescent="0.2">
      <c r="A21" s="285" t="s">
        <v>147</v>
      </c>
      <c r="B21" s="285"/>
    </row>
    <row r="22" spans="1:2" ht="3.75" customHeight="1" x14ac:dyDescent="0.2">
      <c r="A22" s="205"/>
      <c r="B22" s="216"/>
    </row>
    <row r="23" spans="1:2" ht="90.75" customHeight="1" x14ac:dyDescent="0.2">
      <c r="A23" s="285" t="s">
        <v>148</v>
      </c>
      <c r="B23" s="285"/>
    </row>
    <row r="24" spans="1:2" ht="3.75" customHeight="1" x14ac:dyDescent="0.2">
      <c r="A24" s="205"/>
      <c r="B24" s="216"/>
    </row>
    <row r="25" spans="1:2" ht="78" customHeight="1" x14ac:dyDescent="0.2">
      <c r="A25" s="285" t="s">
        <v>149</v>
      </c>
      <c r="B25" s="285"/>
    </row>
    <row r="26" spans="1:2" ht="3.75" customHeight="1" x14ac:dyDescent="0.2">
      <c r="A26" s="205"/>
      <c r="B26" s="216"/>
    </row>
    <row r="27" spans="1:2" ht="39" customHeight="1" x14ac:dyDescent="0.2">
      <c r="A27" s="285" t="s">
        <v>150</v>
      </c>
      <c r="B27" s="285"/>
    </row>
    <row r="28" spans="1:2" ht="6" customHeight="1" x14ac:dyDescent="0.2">
      <c r="A28" s="205"/>
      <c r="B28" s="216"/>
    </row>
    <row r="29" spans="1:2" x14ac:dyDescent="0.2">
      <c r="A29" s="206" t="s">
        <v>151</v>
      </c>
      <c r="B29" s="216"/>
    </row>
    <row r="30" spans="1:2" ht="6" customHeight="1" x14ac:dyDescent="0.2">
      <c r="A30" s="206"/>
      <c r="B30" s="216"/>
    </row>
    <row r="31" spans="1:2" ht="37.5" customHeight="1" x14ac:dyDescent="0.2">
      <c r="A31" s="282" t="s">
        <v>152</v>
      </c>
      <c r="B31" s="282"/>
    </row>
    <row r="32" spans="1:2" ht="6" customHeight="1" x14ac:dyDescent="0.2">
      <c r="A32" s="207"/>
      <c r="B32" s="216"/>
    </row>
    <row r="33" spans="1:2" ht="103.5" customHeight="1" x14ac:dyDescent="0.2">
      <c r="A33" s="282" t="s">
        <v>153</v>
      </c>
      <c r="B33" s="282"/>
    </row>
    <row r="34" spans="1:2" ht="6" customHeight="1" x14ac:dyDescent="0.2">
      <c r="A34" s="208"/>
      <c r="B34" s="216"/>
    </row>
    <row r="35" spans="1:2" ht="37.5" customHeight="1" x14ac:dyDescent="0.2">
      <c r="A35" s="282" t="s">
        <v>154</v>
      </c>
      <c r="B35" s="282"/>
    </row>
    <row r="36" spans="1:2" ht="3.75" customHeight="1" x14ac:dyDescent="0.2">
      <c r="A36" s="205"/>
      <c r="B36" s="216"/>
    </row>
    <row r="37" spans="1:2" ht="36.75" customHeight="1" x14ac:dyDescent="0.2">
      <c r="A37" s="282" t="s">
        <v>155</v>
      </c>
      <c r="B37" s="282"/>
    </row>
    <row r="38" spans="1:2" ht="3.75" customHeight="1" x14ac:dyDescent="0.2">
      <c r="A38" s="207" t="s">
        <v>14</v>
      </c>
      <c r="B38" s="216"/>
    </row>
    <row r="39" spans="1:2" ht="26.25" customHeight="1" x14ac:dyDescent="0.2">
      <c r="A39" s="282" t="s">
        <v>156</v>
      </c>
      <c r="B39" s="282"/>
    </row>
    <row r="40" spans="1:2" ht="3.75" customHeight="1" x14ac:dyDescent="0.2">
      <c r="A40" s="207"/>
      <c r="B40" s="216"/>
    </row>
    <row r="41" spans="1:2" x14ac:dyDescent="0.2">
      <c r="A41" s="282" t="s">
        <v>157</v>
      </c>
      <c r="B41" s="282"/>
    </row>
    <row r="42" spans="1:2" ht="3.75" customHeight="1" x14ac:dyDescent="0.2">
      <c r="A42" s="205" t="s">
        <v>14</v>
      </c>
      <c r="B42" s="216"/>
    </row>
    <row r="43" spans="1:2" ht="38.25" customHeight="1" x14ac:dyDescent="0.2">
      <c r="A43" s="282" t="s">
        <v>158</v>
      </c>
      <c r="B43" s="282"/>
    </row>
    <row r="44" spans="1:2" ht="3.75" customHeight="1" x14ac:dyDescent="0.2">
      <c r="A44" s="209"/>
      <c r="B44" s="216"/>
    </row>
    <row r="45" spans="1:2" x14ac:dyDescent="0.2">
      <c r="A45" s="283" t="s">
        <v>159</v>
      </c>
      <c r="B45" s="283"/>
    </row>
    <row r="46" spans="1:2" ht="3.75" customHeight="1" x14ac:dyDescent="0.2">
      <c r="A46" s="205"/>
      <c r="B46" s="216"/>
    </row>
    <row r="47" spans="1:2" ht="28.5" customHeight="1" x14ac:dyDescent="0.2">
      <c r="A47" s="282" t="s">
        <v>160</v>
      </c>
      <c r="B47" s="282"/>
    </row>
    <row r="48" spans="1:2" ht="3.75" customHeight="1" x14ac:dyDescent="0.2">
      <c r="A48" s="205"/>
      <c r="B48" s="216"/>
    </row>
    <row r="49" spans="1:2" ht="37.5" customHeight="1" x14ac:dyDescent="0.2">
      <c r="A49" s="282" t="s">
        <v>161</v>
      </c>
      <c r="B49" s="282"/>
    </row>
    <row r="50" spans="1:2" x14ac:dyDescent="0.2">
      <c r="A50" s="283" t="s">
        <v>162</v>
      </c>
      <c r="B50" s="283"/>
    </row>
    <row r="51" spans="1:2" ht="3.75" customHeight="1" x14ac:dyDescent="0.2">
      <c r="A51" s="208"/>
      <c r="B51" s="216"/>
    </row>
    <row r="52" spans="1:2" ht="39" customHeight="1" x14ac:dyDescent="0.2">
      <c r="A52" s="282" t="s">
        <v>163</v>
      </c>
      <c r="B52" s="282"/>
    </row>
    <row r="53" spans="1:2" ht="6" customHeight="1" x14ac:dyDescent="0.2">
      <c r="A53" s="207" t="s">
        <v>164</v>
      </c>
      <c r="B53" s="216"/>
    </row>
    <row r="54" spans="1:2" ht="14.25" x14ac:dyDescent="0.2">
      <c r="A54" s="284" t="s">
        <v>165</v>
      </c>
      <c r="B54" s="284"/>
    </row>
    <row r="55" spans="1:2" x14ac:dyDescent="0.2">
      <c r="A55" s="213"/>
      <c r="B55" s="212"/>
    </row>
    <row r="56" spans="1:2" x14ac:dyDescent="0.2">
      <c r="A56" s="213"/>
      <c r="B56" s="212"/>
    </row>
    <row r="57" spans="1:2" ht="12.75" customHeight="1" x14ac:dyDescent="0.2">
      <c r="A57" s="214" t="s">
        <v>166</v>
      </c>
      <c r="B57" s="214" t="s">
        <v>170</v>
      </c>
    </row>
    <row r="58" spans="1:2" x14ac:dyDescent="0.2">
      <c r="A58" s="214"/>
      <c r="B58" s="214"/>
    </row>
    <row r="59" spans="1:2" ht="12.75" customHeight="1" x14ac:dyDescent="0.2">
      <c r="A59" s="214" t="s">
        <v>167</v>
      </c>
      <c r="B59" s="214" t="s">
        <v>171</v>
      </c>
    </row>
    <row r="60" spans="1:2" ht="12.75" customHeight="1" x14ac:dyDescent="0.2">
      <c r="A60" s="214" t="s">
        <v>168</v>
      </c>
      <c r="B60" s="215" t="s">
        <v>172</v>
      </c>
    </row>
    <row r="61" spans="1:2" ht="12.75" customHeight="1" x14ac:dyDescent="0.2">
      <c r="A61" s="214" t="s">
        <v>169</v>
      </c>
      <c r="B61" s="215" t="s">
        <v>173</v>
      </c>
    </row>
    <row r="62" spans="1:2" ht="15" x14ac:dyDescent="0.2">
      <c r="A62" s="210"/>
    </row>
    <row r="63" spans="1:2" ht="15" x14ac:dyDescent="0.2">
      <c r="A63" s="210"/>
    </row>
    <row r="64" spans="1:2" x14ac:dyDescent="0.2">
      <c r="A64" s="279" t="s">
        <v>174</v>
      </c>
      <c r="B64" s="279"/>
    </row>
    <row r="65" spans="1:2" x14ac:dyDescent="0.2">
      <c r="A65" s="279" t="s">
        <v>175</v>
      </c>
      <c r="B65" s="279"/>
    </row>
    <row r="66" spans="1:2" x14ac:dyDescent="0.2">
      <c r="A66" s="279" t="s">
        <v>176</v>
      </c>
      <c r="B66" s="279"/>
    </row>
    <row r="67" spans="1:2" x14ac:dyDescent="0.2">
      <c r="A67" s="280" t="s">
        <v>177</v>
      </c>
      <c r="B67" s="280"/>
    </row>
    <row r="68" spans="1:2" x14ac:dyDescent="0.2">
      <c r="A68" s="279" t="s">
        <v>178</v>
      </c>
      <c r="B68" s="279"/>
    </row>
    <row r="69" spans="1:2" x14ac:dyDescent="0.2">
      <c r="A69" s="279" t="s">
        <v>179</v>
      </c>
      <c r="B69" s="279"/>
    </row>
    <row r="70" spans="1:2" ht="15.75" thickBot="1" x14ac:dyDescent="0.25">
      <c r="A70" s="211" t="s">
        <v>180</v>
      </c>
    </row>
    <row r="71" spans="1:2" x14ac:dyDescent="0.2">
      <c r="A71" s="281" t="s">
        <v>181</v>
      </c>
      <c r="B71" s="281"/>
    </row>
  </sheetData>
  <mergeCells count="30">
    <mergeCell ref="A17:B17"/>
    <mergeCell ref="A5:B5"/>
    <mergeCell ref="A7:B7"/>
    <mergeCell ref="A9:B9"/>
    <mergeCell ref="A11:B11"/>
    <mergeCell ref="A13:B13"/>
    <mergeCell ref="A45:B45"/>
    <mergeCell ref="A21:B21"/>
    <mergeCell ref="A23:B23"/>
    <mergeCell ref="A25:B25"/>
    <mergeCell ref="A27:B27"/>
    <mergeCell ref="A31:B31"/>
    <mergeCell ref="A33:B33"/>
    <mergeCell ref="A35:B35"/>
    <mergeCell ref="A37:B37"/>
    <mergeCell ref="A39:B39"/>
    <mergeCell ref="A41:B41"/>
    <mergeCell ref="A43:B43"/>
    <mergeCell ref="A71:B71"/>
    <mergeCell ref="A47:B47"/>
    <mergeCell ref="A49:B49"/>
    <mergeCell ref="A50:B50"/>
    <mergeCell ref="A52:B52"/>
    <mergeCell ref="A54:B54"/>
    <mergeCell ref="A64:B64"/>
    <mergeCell ref="A65:B65"/>
    <mergeCell ref="A66:B66"/>
    <mergeCell ref="A67:B67"/>
    <mergeCell ref="A68:B68"/>
    <mergeCell ref="A69:B69"/>
  </mergeCells>
  <hyperlinks>
    <hyperlink ref="A67" r:id="rId1"/>
  </hyperlinks>
  <printOptions horizontalCentered="1"/>
  <pageMargins left="0.59055118110236227" right="0.59055118110236227" top="0.78740157480314965" bottom="0.59055118110236227" header="0.31496062992125984" footer="0.31496062992125984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7</vt:i4>
      </vt:variant>
    </vt:vector>
  </HeadingPairs>
  <TitlesOfParts>
    <vt:vector size="16" baseType="lpstr">
      <vt:lpstr>Tab.1</vt:lpstr>
      <vt:lpstr>Graf. str.1</vt:lpstr>
      <vt:lpstr>Tab. 2</vt:lpstr>
      <vt:lpstr>Tab. 3</vt:lpstr>
      <vt:lpstr>tab 4.</vt:lpstr>
      <vt:lpstr>tab 5.</vt:lpstr>
      <vt:lpstr>tab 6</vt:lpstr>
      <vt:lpstr>tab 7.</vt:lpstr>
      <vt:lpstr>Metodologija</vt:lpstr>
      <vt:lpstr>'Graf. str.1'!Print_Area</vt:lpstr>
      <vt:lpstr>'tab 4.'!Print_Area</vt:lpstr>
      <vt:lpstr>'tab 5.'!Print_Area</vt:lpstr>
      <vt:lpstr>'tab 7.'!Print_Area</vt:lpstr>
      <vt:lpstr>'Tab. 2'!Print_Area</vt:lpstr>
      <vt:lpstr>'Tab. 3'!Print_Area</vt:lpstr>
      <vt:lpstr>Tab.1!Print_Area</vt:lpstr>
    </vt:vector>
  </TitlesOfParts>
  <Company>GRADSKO POGLAVARSTVO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gost</dc:creator>
  <cp:lastModifiedBy>Željka Jurčić</cp:lastModifiedBy>
  <cp:lastPrinted>2017-06-01T05:38:00Z</cp:lastPrinted>
  <dcterms:created xsi:type="dcterms:W3CDTF">2003-01-31T08:30:28Z</dcterms:created>
  <dcterms:modified xsi:type="dcterms:W3CDTF">2017-06-02T09:03:15Z</dcterms:modified>
</cp:coreProperties>
</file>